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47B961-F5EC-441A-9B2C-B62FFA4DA2A3}" xr6:coauthVersionLast="47" xr6:coauthVersionMax="47" xr10:uidLastSave="{00000000-0000-0000-0000-000000000000}"/>
  <bookViews>
    <workbookView xWindow="-120" yWindow="-120" windowWidth="20730" windowHeight="11160" tabRatio="1000" firstSheet="1" activeTab="9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  <sheet name="JULIO 2023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4" l="1"/>
  <c r="H11" i="2"/>
  <c r="D19" i="12"/>
  <c r="D15" i="12"/>
  <c r="M9" i="12"/>
  <c r="L9" i="12"/>
  <c r="K9" i="12"/>
  <c r="J9" i="12"/>
  <c r="I9" i="12"/>
  <c r="H9" i="12"/>
  <c r="G9" i="12"/>
  <c r="F9" i="12"/>
  <c r="E9" i="12"/>
  <c r="D9" i="12"/>
  <c r="C9" i="12"/>
  <c r="B9" i="12"/>
  <c r="B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D20" i="12" l="1"/>
  <c r="F20" i="12" s="1"/>
  <c r="F21" i="12"/>
  <c r="D23" i="12"/>
  <c r="D21" i="12"/>
  <c r="F22" i="12"/>
  <c r="F23" i="12" s="1"/>
  <c r="D21" i="11"/>
  <c r="F23" i="11"/>
  <c r="F21" i="11"/>
  <c r="F22" i="11"/>
  <c r="D23" i="11"/>
  <c r="F23" i="10"/>
  <c r="F21" i="10"/>
  <c r="D21" i="10"/>
  <c r="F22" i="10"/>
  <c r="D23" i="10"/>
  <c r="D26" i="9" l="1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C11" i="2"/>
  <c r="D11" i="2" s="1"/>
  <c r="E11" i="2" s="1"/>
  <c r="F11" i="2" s="1"/>
  <c r="G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tc={2D4A4799-D0FB-4FE8-B93E-14AB20E73E96}</author>
  </authors>
  <commentList>
    <comment ref="D14" authorId="0" shapeId="0" xr:uid="{2D4A4799-D0FB-4FE8-B93E-14AB20E73E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<sst xmlns="http://schemas.openxmlformats.org/spreadsheetml/2006/main" count="266" uniqueCount="43">
  <si>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</si>
  <si>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</si>
  <si>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</si>
  <si>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</si>
  <si>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</si>
  <si>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</si>
  <si>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</si>
  <si>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</si>
  <si>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</si>
  <si>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</si>
  <si>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</si>
  <si>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</si>
  <si>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</si>
  <si>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</si>
  <si>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</si>
  <si>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</si>
  <si>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</si>
  <si>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</si>
  <si>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</si>
  <si>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</si>
  <si>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</si>
  <si>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</si>
  <si>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</si>
  <si>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</si>
  <si>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</si>
  <si>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</si>
  <si>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</si>
  <si>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</si>
  <si>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</si>
  <si>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</si>
  <si>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</si>
  <si>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</si>
  <si>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</si>
  <si>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</si>
  <si>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</si>
  <si>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</si>
  <si>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</si>
  <si>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</si>
  <si>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</si>
  <si>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</si>
  <si>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</si>
  <si>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</si>
  <si>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el valor del recaudo real + el valor de excedentes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</si>
</sst>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0" fontId="31" fillId="2" borderId="0" xfId="0" applyFont="1" applyFill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115F5-3F5F-497D-8E80-19D27EFF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207651A-58CD-4621-B9AF-60FA454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2D4A4799-D0FB-4FE8-B93E-14AB20E73E96}">
    <text>VALOR RECALCULADO POR TESORERI -CRA - RENDIMIENTOS CUN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K15" sqref="K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6" t="s">
        <v>35</v>
      </c>
      <c r="F5" s="76"/>
      <c r="G5" s="76"/>
      <c r="H5" s="76"/>
    </row>
    <row r="7" spans="5:8" x14ac:dyDescent="0.35">
      <c r="E7" s="75" t="s">
        <v>36</v>
      </c>
      <c r="F7" s="75"/>
      <c r="G7" s="75"/>
      <c r="H7" s="67" t="s">
        <v>27</v>
      </c>
    </row>
    <row r="8" spans="5:8" x14ac:dyDescent="0.35">
      <c r="E8" s="74" t="s">
        <v>35</v>
      </c>
      <c r="F8" s="74"/>
      <c r="G8" s="74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F33-A625-47C4-86F1-74AB296A0BEE}">
  <sheetPr>
    <tabColor rgb="FF002060"/>
  </sheetPr>
  <dimension ref="A1:Q33"/>
  <sheetViews>
    <sheetView tabSelected="1" topLeftCell="A4" workbookViewId="0">
      <selection activeCell="I17" sqref="I1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13163253714.560001</v>
      </c>
      <c r="E20" s="110"/>
      <c r="F20" s="59">
        <f>D20*F19/D19</f>
        <v>0.49888048767967069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13222331690.439999</v>
      </c>
      <c r="E21" s="112"/>
      <c r="F21" s="60">
        <f>F19-F20</f>
        <v>0.50111951232032936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13222331690.439999</v>
      </c>
      <c r="E23" s="107"/>
      <c r="F23" s="60">
        <f>F19-F20-F22</f>
        <v>0.50111951232032936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zoomScaleNormal="100" workbookViewId="0">
      <selection activeCell="I14" sqref="I14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>
        <f>G11+'JULIO 2023'!H9</f>
        <v>14731967840.060001</v>
      </c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  <row r="14" spans="1:51" x14ac:dyDescent="0.25">
      <c r="A14" s="73" t="s">
        <v>42</v>
      </c>
    </row>
    <row r="16" spans="1:51" x14ac:dyDescent="0.25">
      <c r="G16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3"/>
  <sheetViews>
    <sheetView topLeftCell="A4" workbookViewId="0">
      <selection activeCell="H18" sqref="H1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7" width="11.140625" style="2" bestFit="1" customWidth="1"/>
    <col min="8" max="8" width="11.710937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>
        <f>D13+D20</f>
        <v>14731967839.560001</v>
      </c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13163253714.560001</v>
      </c>
      <c r="E20" s="110"/>
      <c r="F20" s="59">
        <f>D20*F19/D19</f>
        <v>0.49888048767967069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13222331690.439999</v>
      </c>
      <c r="E21" s="112"/>
      <c r="F21" s="60">
        <f>F19-F20</f>
        <v>0.50111951232032936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13222331690.439999</v>
      </c>
      <c r="E23" s="107"/>
      <c r="F23" s="60">
        <f>F19-F20-F22</f>
        <v>0.50111951232032936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9" spans="1:4" x14ac:dyDescent="0.25">
      <c r="A19" s="115" t="s">
        <v>38</v>
      </c>
      <c r="B19" s="115"/>
      <c r="C19" s="115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39</v>
      </c>
      <c r="B19" s="115"/>
      <c r="C19" s="115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A19" sqref="A19:XFD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40</v>
      </c>
      <c r="B19" s="115"/>
      <c r="C19" s="115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27024045971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11876872229.030001</v>
      </c>
      <c r="E20" s="110"/>
      <c r="F20" s="59">
        <f>D20*F19/D19</f>
        <v>0.43949274811681754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15147173741.969999</v>
      </c>
      <c r="E21" s="112"/>
      <c r="F21" s="60">
        <f>F19-F20</f>
        <v>0.5605072518831824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15147173741.969999</v>
      </c>
      <c r="E23" s="107"/>
      <c r="F23" s="60">
        <f>F19-F20-F22</f>
        <v>0.5605072518831824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5" t="s">
        <v>41</v>
      </c>
      <c r="B26" s="115"/>
      <c r="C26" s="115"/>
      <c r="D26" s="69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3"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theme="3"/>
  </sheetPr>
  <dimension ref="A1:Q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12537678348.560001</v>
      </c>
      <c r="E20" s="110"/>
      <c r="F20" s="59">
        <f>D20*F19/D19</f>
        <v>0.47517150580953738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13847907056.439999</v>
      </c>
      <c r="E21" s="112"/>
      <c r="F21" s="60">
        <f>F19-F20</f>
        <v>0.52482849419046262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13847907056.439999</v>
      </c>
      <c r="E23" s="107"/>
      <c r="F23" s="60">
        <f>F19-F20-F22</f>
        <v>0.52482849419046262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7" t="s">
        <v>20</v>
      </c>
      <c r="B10" s="87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8" t="s">
        <v>21</v>
      </c>
      <c r="B12" s="89"/>
      <c r="C12" s="90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1" t="s">
        <v>22</v>
      </c>
      <c r="B13" s="82"/>
      <c r="C13" s="83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2" t="s">
        <v>23</v>
      </c>
      <c r="B14" s="93"/>
      <c r="C14" s="94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5" t="s">
        <v>24</v>
      </c>
      <c r="B15" s="96"/>
      <c r="C15" s="97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8"/>
      <c r="B16" s="98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9" t="s">
        <v>25</v>
      </c>
      <c r="B17" s="99"/>
      <c r="C17" s="99"/>
      <c r="D17" s="99"/>
      <c r="E17" s="99"/>
      <c r="F17" s="99"/>
      <c r="G17" s="51"/>
      <c r="H17" s="51"/>
      <c r="I17" s="52"/>
      <c r="J17" s="51"/>
      <c r="K17" s="51"/>
      <c r="L17" s="53"/>
      <c r="M17" s="51"/>
    </row>
    <row r="18" spans="1:17" x14ac:dyDescent="0.25">
      <c r="A18" s="100" t="s">
        <v>26</v>
      </c>
      <c r="B18" s="101"/>
      <c r="C18" s="102"/>
      <c r="D18" s="100" t="s">
        <v>27</v>
      </c>
      <c r="E18" s="102"/>
      <c r="F18" s="55" t="s">
        <v>28</v>
      </c>
      <c r="I18" s="56"/>
    </row>
    <row r="19" spans="1:17" x14ac:dyDescent="0.25">
      <c r="A19" s="81" t="s">
        <v>29</v>
      </c>
      <c r="B19" s="82"/>
      <c r="C19" s="83"/>
      <c r="D19" s="84">
        <f>D15</f>
        <v>26385585405</v>
      </c>
      <c r="E19" s="85"/>
      <c r="F19" s="57">
        <v>1</v>
      </c>
      <c r="I19" s="56"/>
      <c r="P19" s="58"/>
    </row>
    <row r="20" spans="1:17" x14ac:dyDescent="0.25">
      <c r="A20" s="81" t="s">
        <v>30</v>
      </c>
      <c r="B20" s="82"/>
      <c r="C20" s="83"/>
      <c r="D20" s="109">
        <f>B9+C9+D9+E9+F9+G9+H9+I9+J9+K9+L9+M9-B26</f>
        <v>12739852199.560001</v>
      </c>
      <c r="E20" s="110"/>
      <c r="F20" s="59">
        <f>D20*F19/D19</f>
        <v>0.48283378988990833</v>
      </c>
      <c r="I20" s="56"/>
      <c r="P20" s="58"/>
    </row>
    <row r="21" spans="1:17" ht="15.75" hidden="1" customHeight="1" x14ac:dyDescent="0.25">
      <c r="A21" s="103" t="s">
        <v>31</v>
      </c>
      <c r="B21" s="104"/>
      <c r="C21" s="105"/>
      <c r="D21" s="111">
        <f>D19-D20</f>
        <v>13645733205.439999</v>
      </c>
      <c r="E21" s="112"/>
      <c r="F21" s="60">
        <f>F19-F20</f>
        <v>0.51716621011009167</v>
      </c>
      <c r="I21" s="56"/>
    </row>
    <row r="22" spans="1:17" ht="15.75" hidden="1" customHeight="1" x14ac:dyDescent="0.25">
      <c r="A22" s="81" t="s">
        <v>32</v>
      </c>
      <c r="B22" s="82"/>
      <c r="C22" s="83"/>
      <c r="D22" s="113"/>
      <c r="E22" s="114"/>
      <c r="F22" s="61">
        <f>D22/D19</f>
        <v>0</v>
      </c>
      <c r="I22" s="56"/>
    </row>
    <row r="23" spans="1:17" x14ac:dyDescent="0.25">
      <c r="A23" s="103" t="s">
        <v>33</v>
      </c>
      <c r="B23" s="104"/>
      <c r="C23" s="105"/>
      <c r="D23" s="106">
        <f>D19-D20-D22</f>
        <v>13645733205.439999</v>
      </c>
      <c r="E23" s="107"/>
      <c r="F23" s="60">
        <f>F19-F20-F22</f>
        <v>0.51716621011009167</v>
      </c>
      <c r="I23" s="56"/>
      <c r="P23" s="58"/>
    </row>
    <row r="24" spans="1:17" x14ac:dyDescent="0.25">
      <c r="A24" s="108" t="s">
        <v>20</v>
      </c>
      <c r="B24" s="108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2023-09-18T22:41:06Z</dcterms:modified>
</cp:coreProperties>
</file>