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yramirez\Desktop\"/>
    </mc:Choice>
  </mc:AlternateContent>
  <xr:revisionPtr revIDLastSave="0" documentId="13_ncr:1_{60AA0A90-05DD-4271-9095-C4CAB5EFB3F5}" xr6:coauthVersionLast="47" xr6:coauthVersionMax="47" xr10:uidLastSave="{00000000-0000-0000-0000-000000000000}"/>
  <bookViews>
    <workbookView xWindow="-120" yWindow="-120" windowWidth="29040" windowHeight="15840" tabRatio="1000" firstSheet="1" activeTab="1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  <sheet name="ABRIL 2023" sheetId="9" r:id="rId7"/>
    <sheet name="MAYO 2023" sheetId="10" r:id="rId8"/>
    <sheet name="JUNIO 2023" sheetId="11" r:id="rId9"/>
    <sheet name="JULIO 2023" sheetId="12" r:id="rId10"/>
    <sheet name="AGOSTO 2023" sheetId="13" r:id="rId11"/>
    <sheet name="SEPTIEMBRE 2023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D15" i="14"/>
  <c r="D19" i="14" s="1"/>
  <c r="M9" i="14"/>
  <c r="L9" i="14"/>
  <c r="K9" i="14"/>
  <c r="J9" i="14"/>
  <c r="I9" i="14"/>
  <c r="H9" i="14"/>
  <c r="G9" i="14"/>
  <c r="F9" i="14"/>
  <c r="E9" i="14"/>
  <c r="D9" i="14"/>
  <c r="C9" i="14"/>
  <c r="B9" i="14"/>
  <c r="I11" i="2"/>
  <c r="D19" i="13"/>
  <c r="D15" i="13"/>
  <c r="M9" i="13"/>
  <c r="L9" i="13"/>
  <c r="K9" i="13"/>
  <c r="J9" i="13"/>
  <c r="I9" i="13"/>
  <c r="H9" i="13"/>
  <c r="G9" i="13"/>
  <c r="F9" i="13"/>
  <c r="E9" i="13"/>
  <c r="D9" i="13"/>
  <c r="C9" i="13"/>
  <c r="B9" i="13"/>
  <c r="D20" i="13" s="1"/>
  <c r="F20" i="13" s="1"/>
  <c r="H11" i="2"/>
  <c r="D19" i="12"/>
  <c r="D15" i="12"/>
  <c r="M9" i="12"/>
  <c r="L9" i="12"/>
  <c r="K9" i="12"/>
  <c r="J9" i="12"/>
  <c r="I9" i="12"/>
  <c r="H9" i="12"/>
  <c r="G9" i="12"/>
  <c r="F9" i="12"/>
  <c r="E9" i="12"/>
  <c r="D9" i="12"/>
  <c r="C9" i="12"/>
  <c r="B9" i="12"/>
  <c r="B11" i="2"/>
  <c r="D19" i="11"/>
  <c r="D15" i="11"/>
  <c r="M9" i="11"/>
  <c r="L9" i="11"/>
  <c r="K9" i="11"/>
  <c r="J9" i="11"/>
  <c r="I9" i="11"/>
  <c r="H9" i="11"/>
  <c r="G9" i="11"/>
  <c r="F9" i="11"/>
  <c r="E9" i="11"/>
  <c r="D9" i="11"/>
  <c r="C9" i="11"/>
  <c r="B9" i="11"/>
  <c r="D20" i="11" s="1"/>
  <c r="F20" i="11" s="1"/>
  <c r="D19" i="10"/>
  <c r="D15" i="10"/>
  <c r="M9" i="10"/>
  <c r="L9" i="10"/>
  <c r="K9" i="10"/>
  <c r="J9" i="10"/>
  <c r="I9" i="10"/>
  <c r="H9" i="10"/>
  <c r="F9" i="10"/>
  <c r="E9" i="10"/>
  <c r="D9" i="10"/>
  <c r="C9" i="10"/>
  <c r="B9" i="10"/>
  <c r="D20" i="10" s="1"/>
  <c r="F20" i="10" s="1"/>
  <c r="D20" i="14" l="1"/>
  <c r="F20" i="14" s="1"/>
  <c r="F21" i="14"/>
  <c r="D23" i="14"/>
  <c r="F22" i="14"/>
  <c r="F23" i="14" s="1"/>
  <c r="D21" i="14"/>
  <c r="D23" i="13"/>
  <c r="F21" i="13"/>
  <c r="D21" i="13"/>
  <c r="F22" i="13"/>
  <c r="F23" i="13" s="1"/>
  <c r="D20" i="12"/>
  <c r="F20" i="12" s="1"/>
  <c r="F21" i="12"/>
  <c r="D23" i="12"/>
  <c r="D21" i="12"/>
  <c r="F22" i="12"/>
  <c r="F23" i="12" s="1"/>
  <c r="D21" i="11"/>
  <c r="F23" i="11"/>
  <c r="F21" i="11"/>
  <c r="F22" i="11"/>
  <c r="D23" i="11"/>
  <c r="F23" i="10"/>
  <c r="F21" i="10"/>
  <c r="D21" i="10"/>
  <c r="F22" i="10"/>
  <c r="D23" i="10"/>
  <c r="D26" i="9" l="1"/>
  <c r="D15" i="9"/>
  <c r="D19" i="9" s="1"/>
  <c r="M9" i="9"/>
  <c r="L9" i="9"/>
  <c r="K9" i="9"/>
  <c r="J9" i="9"/>
  <c r="I9" i="9"/>
  <c r="H9" i="9"/>
  <c r="G9" i="9"/>
  <c r="F9" i="9"/>
  <c r="E9" i="9"/>
  <c r="D9" i="9"/>
  <c r="C9" i="9"/>
  <c r="B9" i="9"/>
  <c r="D20" i="9" s="1"/>
  <c r="F20" i="9" s="1"/>
  <c r="D19" i="8"/>
  <c r="D15" i="8"/>
  <c r="M9" i="8"/>
  <c r="L9" i="8"/>
  <c r="K9" i="8"/>
  <c r="J9" i="8"/>
  <c r="I9" i="8"/>
  <c r="H9" i="8"/>
  <c r="G9" i="8"/>
  <c r="F9" i="8"/>
  <c r="E9" i="8"/>
  <c r="D9" i="8"/>
  <c r="C9" i="8"/>
  <c r="B9" i="8"/>
  <c r="F21" i="9" l="1"/>
  <c r="D23" i="9"/>
  <c r="D21" i="9"/>
  <c r="F22" i="9"/>
  <c r="F23" i="9" s="1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C11" i="2"/>
  <c r="D11" i="2" s="1"/>
  <c r="E11" i="2" s="1"/>
  <c r="F11" i="2" s="1"/>
  <c r="G11" i="2" s="1"/>
  <c r="D15" i="4"/>
  <c r="D19" i="4" s="1"/>
  <c r="M9" i="4"/>
  <c r="L9" i="4"/>
  <c r="K9" i="4"/>
  <c r="J9" i="4"/>
  <c r="I9" i="4"/>
  <c r="H9" i="4"/>
  <c r="G9" i="4"/>
  <c r="F9" i="4"/>
  <c r="E9" i="4"/>
  <c r="D9" i="4"/>
  <c r="C9" i="4"/>
  <c r="B9" i="4"/>
  <c r="D20" i="4" l="1"/>
  <c r="D23" i="4" s="1"/>
  <c r="F22" i="4"/>
  <c r="D21" i="4" l="1"/>
  <c r="F20" i="4"/>
  <c r="F21" i="4" s="1"/>
  <c r="F23" i="4" l="1"/>
  <c r="C10" i="2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tc={1931B537-35DD-4335-A08E-07C219C4683B}</author>
  </authors>
  <commentList>
    <comment ref="D14" authorId="0" shapeId="0" xr:uid="{1931B537-35DD-4335-A08E-07C219C468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TESORERIA -CRA - RENDIMIENTOS CUN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tc={0757CCBB-C3E7-4C04-A1ED-B52AB619B659}</author>
  </authors>
  <commentList>
    <comment ref="D14" authorId="0" shapeId="0" xr:uid="{0757CCBB-C3E7-4C04-A1ED-B52AB619B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tc={2D4A4799-D0FB-4FE8-B93E-14AB20E73E96}</author>
  </authors>
  <commentList>
    <comment ref="D14" authorId="0" shapeId="0" xr:uid="{2D4A4799-D0FB-4FE8-B93E-14AB20E73E9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tc={D2DD9FF4-3BC9-4745-95B8-B7945DF22971}</author>
  </authors>
  <commentList>
    <comment ref="D14" authorId="0" shapeId="0" xr:uid="{D2DD9FF4-3BC9-4745-95B8-B7945DF2297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tc={6E82CD5F-1883-4ECD-BAC4-2A04EB6DAFE8}</author>
  </authors>
  <commentList>
    <comment ref="D14" authorId="0" shapeId="0" xr:uid="{6E82CD5F-1883-4ECD-BAC4-2A04EB6DAF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sharedStrings.xml><?xml version="1.0" encoding="utf-8"?>
<sst xmlns="http://schemas.openxmlformats.org/spreadsheetml/2006/main" count="334" uniqueCount="43">
  <si>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</si>
  <si>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</si>
  <si>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</si>
  <si>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</si>
  <si>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</si>
  <si>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</si>
  <si>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</si>
  <si>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</si>
  <si>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</si>
  <si>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</si>
  <si>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</si>
  <si>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</si>
  <si>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</si>
  <si>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</si>
  <si>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</si>
  <si>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</si>
  <si>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</si>
  <si>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</si>
  <si>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</si>
  <si>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</si>
  <si>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</si>
  <si>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</si>
  <si>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</si>
  <si>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</si>
  <si>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</si>
  <si>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</si>
  <si>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</si>
  <si>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</si>
  <si>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</si>
  <si>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</si>
  <si>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</si>
  <si>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</si>
  <si>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</si>
  <si>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</si>
  <si>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</si>
  <si>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</si>
  <si>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</si>
  <si>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</si>
  <si>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</si>
  <si>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</si>
  <si>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</si>
  <si>
    <t>TOTAL A ABRIL (INGRESOS + Vr FONDO EMPRESARIAL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</si>
  <si>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el valor del recaudo real + el valor de excedentes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</si>
</sst>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29" fillId="6" borderId="4" xfId="0" applyNumberFormat="1" applyFont="1" applyFill="1" applyBorder="1"/>
    <xf numFmtId="3" fontId="10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5" borderId="25" xfId="0" applyNumberFormat="1" applyFont="1" applyFill="1" applyBorder="1"/>
    <xf numFmtId="0" fontId="31" fillId="2" borderId="0" xfId="0" applyFont="1" applyFill="1"/>
    <xf numFmtId="3" fontId="28" fillId="2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45610F-345A-4AE2-AF5C-B258718A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173E3F4A-D309-4DCE-A67D-765C7091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0CAB35-D900-4FD6-BF5B-511505B6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79CFEE60-8263-4EC1-A20D-5D104CDE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A6DE7-CF3A-4E73-8967-BEC91C7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DF6A0BD3-E160-4D85-8CB1-E36EBC17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131A7-39F3-416A-ABE1-DBE97195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029977F-7634-47C1-9B8F-38FF486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27B498-13CE-4EAA-97E3-C6C8956E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F46BC2D-455D-43A9-8E66-CF72DFAC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C115F5-3F5F-497D-8E80-19D27EFFC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207651A-58CD-4621-B9AF-60FA4547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3-07-05T18:53:13.13" personId="{6F385F95-C2E1-44A1-9437-AF02C9008EE7}" id="{1931B537-35DD-4335-A08E-07C219C4683B}">
    <text>VALOR RECALCULADO POR TESORERIA -CRA - RENDIMIENTOS CUN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0757CCBB-C3E7-4C04-A1ED-B52AB619B659}">
    <text>VALOR RECALCULADO POR TESORERI -CRA - RENDIMIENTOS CUN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2D4A4799-D0FB-4FE8-B93E-14AB20E73E96}">
    <text>VALOR RECALCULADO POR TESORERI -CRA - RENDIMIENTOS CUN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D2DD9FF4-3BC9-4745-95B8-B7945DF22971}">
    <text>VALOR RECALCULADO POR TESORERI -CRA - RENDIMIENTOS CUN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6E82CD5F-1883-4ECD-BAC4-2A04EB6DAFE8}">
    <text>VALOR RECALCULADO POR TESORERI -CRA - RENDIMIENTOS CUN</text>
  </threadedComment>
</ThreadedComment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9.xml"/><Relationship Id="rId4" Type="http://schemas.microsoft.com/office/2017/10/relationships/threadedComment" Target="../threadedComments/threadedComment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0.xml"/><Relationship Id="rId4" Type="http://schemas.microsoft.com/office/2017/10/relationships/threadedComment" Target="../threadedComments/threadedComment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1.xml"/><Relationship Id="rId4" Type="http://schemas.microsoft.com/office/2017/10/relationships/threadedComment" Target="../threadedComments/threadedComment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8"/>
  <sheetViews>
    <sheetView workbookViewId="0">
      <selection activeCell="K15" sqref="K15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6" t="s">
        <v>35</v>
      </c>
      <c r="F5" s="76"/>
      <c r="G5" s="76"/>
      <c r="H5" s="76"/>
    </row>
    <row r="7" spans="5:8" x14ac:dyDescent="0.35">
      <c r="E7" s="75" t="s">
        <v>36</v>
      </c>
      <c r="F7" s="75"/>
      <c r="G7" s="75"/>
      <c r="H7" s="67" t="s">
        <v>27</v>
      </c>
    </row>
    <row r="8" spans="5:8" x14ac:dyDescent="0.35">
      <c r="E8" s="74" t="s">
        <v>35</v>
      </c>
      <c r="F8" s="74"/>
      <c r="G8" s="74"/>
      <c r="H8" s="68">
        <v>29031653672</v>
      </c>
    </row>
  </sheetData>
  <mergeCells count="3">
    <mergeCell ref="E8:G8"/>
    <mergeCell ref="E7:G7"/>
    <mergeCell ref="E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B7F33-A625-47C4-86F1-74AB296A0BEE}">
  <sheetPr>
    <tabColor rgb="FF002060"/>
  </sheetPr>
  <dimension ref="A1:Q33"/>
  <sheetViews>
    <sheetView topLeftCell="A4" workbookViewId="0">
      <selection activeCell="K30" sqref="K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11" t="s">
        <v>25</v>
      </c>
      <c r="B17" s="111"/>
      <c r="C17" s="111"/>
      <c r="D17" s="111"/>
      <c r="E17" s="111"/>
      <c r="F17" s="111"/>
      <c r="G17" s="51"/>
      <c r="H17" s="51"/>
      <c r="I17" s="52"/>
      <c r="J17" s="51"/>
      <c r="K17" s="51"/>
      <c r="L17" s="53"/>
      <c r="M17" s="51"/>
    </row>
    <row r="18" spans="1:17" x14ac:dyDescent="0.25">
      <c r="A18" s="112" t="s">
        <v>26</v>
      </c>
      <c r="B18" s="113"/>
      <c r="C18" s="114"/>
      <c r="D18" s="112" t="s">
        <v>27</v>
      </c>
      <c r="E18" s="114"/>
      <c r="F18" s="55" t="s">
        <v>28</v>
      </c>
      <c r="I18" s="56"/>
    </row>
    <row r="19" spans="1:17" x14ac:dyDescent="0.25">
      <c r="A19" s="87" t="s">
        <v>29</v>
      </c>
      <c r="B19" s="88"/>
      <c r="C19" s="89"/>
      <c r="D19" s="96">
        <f>D15</f>
        <v>26385585405</v>
      </c>
      <c r="E19" s="97"/>
      <c r="F19" s="57">
        <v>1</v>
      </c>
      <c r="I19" s="56"/>
      <c r="P19" s="58"/>
    </row>
    <row r="20" spans="1:17" x14ac:dyDescent="0.25">
      <c r="A20" s="87" t="s">
        <v>30</v>
      </c>
      <c r="B20" s="88"/>
      <c r="C20" s="89"/>
      <c r="D20" s="90">
        <f>B9+C9+D9+E9+F9+G9+H9+I9+J9+K9+L9+M9-B26</f>
        <v>13163253714.560001</v>
      </c>
      <c r="E20" s="91"/>
      <c r="F20" s="59">
        <f>D20*F19/D19</f>
        <v>0.49888048767967069</v>
      </c>
      <c r="I20" s="56"/>
      <c r="P20" s="58"/>
    </row>
    <row r="21" spans="1:17" ht="15.75" hidden="1" customHeight="1" x14ac:dyDescent="0.25">
      <c r="A21" s="81" t="s">
        <v>31</v>
      </c>
      <c r="B21" s="82"/>
      <c r="C21" s="83"/>
      <c r="D21" s="92">
        <f>D19-D20</f>
        <v>13222331690.439999</v>
      </c>
      <c r="E21" s="93"/>
      <c r="F21" s="60">
        <f>F19-F20</f>
        <v>0.50111951232032936</v>
      </c>
      <c r="I21" s="56"/>
    </row>
    <row r="22" spans="1:17" ht="15.75" hidden="1" customHeight="1" x14ac:dyDescent="0.25">
      <c r="A22" s="87" t="s">
        <v>32</v>
      </c>
      <c r="B22" s="88"/>
      <c r="C22" s="89"/>
      <c r="D22" s="94"/>
      <c r="E22" s="95"/>
      <c r="F22" s="61">
        <f>D22/D19</f>
        <v>0</v>
      </c>
      <c r="I22" s="56"/>
    </row>
    <row r="23" spans="1:17" x14ac:dyDescent="0.25">
      <c r="A23" s="81" t="s">
        <v>33</v>
      </c>
      <c r="B23" s="82"/>
      <c r="C23" s="83"/>
      <c r="D23" s="84">
        <f>D19-D20-D22</f>
        <v>13222331690.439999</v>
      </c>
      <c r="E23" s="85"/>
      <c r="F23" s="60">
        <f>F19-F20-F22</f>
        <v>0.50111951232032936</v>
      </c>
      <c r="I23" s="56"/>
      <c r="P23" s="58"/>
    </row>
    <row r="24" spans="1:17" x14ac:dyDescent="0.25">
      <c r="A24" s="86" t="s">
        <v>20</v>
      </c>
      <c r="B24" s="8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4C25-496E-416A-9B87-A734D17DDDB3}">
  <sheetPr>
    <tabColor rgb="FF002060"/>
  </sheetPr>
  <dimension ref="A1:Q33"/>
  <sheetViews>
    <sheetView topLeftCell="A4" workbookViewId="0">
      <selection activeCell="L36" sqref="L3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26385585405</v>
      </c>
      <c r="E15" s="40"/>
      <c r="F15" s="40"/>
      <c r="G15" s="40"/>
      <c r="H15" s="40"/>
      <c r="I15" s="58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11" t="s">
        <v>25</v>
      </c>
      <c r="B17" s="111"/>
      <c r="C17" s="111"/>
      <c r="D17" s="111"/>
      <c r="E17" s="111"/>
      <c r="F17" s="111"/>
      <c r="G17" s="51"/>
      <c r="H17" s="51"/>
      <c r="I17" s="52"/>
      <c r="J17" s="51"/>
      <c r="K17" s="51"/>
      <c r="L17" s="53"/>
      <c r="M17" s="51"/>
    </row>
    <row r="18" spans="1:17" x14ac:dyDescent="0.25">
      <c r="A18" s="112" t="s">
        <v>26</v>
      </c>
      <c r="B18" s="113"/>
      <c r="C18" s="114"/>
      <c r="D18" s="112" t="s">
        <v>27</v>
      </c>
      <c r="E18" s="114"/>
      <c r="F18" s="55" t="s">
        <v>28</v>
      </c>
      <c r="I18" s="56"/>
    </row>
    <row r="19" spans="1:17" x14ac:dyDescent="0.25">
      <c r="A19" s="87" t="s">
        <v>29</v>
      </c>
      <c r="B19" s="88"/>
      <c r="C19" s="89"/>
      <c r="D19" s="96">
        <f>D15</f>
        <v>26385585405</v>
      </c>
      <c r="E19" s="97"/>
      <c r="F19" s="57">
        <v>1</v>
      </c>
      <c r="I19" s="56"/>
      <c r="P19" s="58"/>
    </row>
    <row r="20" spans="1:17" x14ac:dyDescent="0.25">
      <c r="A20" s="87" t="s">
        <v>30</v>
      </c>
      <c r="B20" s="88"/>
      <c r="C20" s="89"/>
      <c r="D20" s="90">
        <f>B9+C9+D9+E9+F9+G9+H9+I9+J9+K9+L9+M9-B26</f>
        <v>13413165374.560001</v>
      </c>
      <c r="E20" s="91"/>
      <c r="F20" s="59">
        <f>D20*F19/D19</f>
        <v>0.50835200995837071</v>
      </c>
      <c r="I20" s="56"/>
      <c r="P20" s="58"/>
    </row>
    <row r="21" spans="1:17" ht="15.75" hidden="1" customHeight="1" x14ac:dyDescent="0.25">
      <c r="A21" s="81" t="s">
        <v>31</v>
      </c>
      <c r="B21" s="82"/>
      <c r="C21" s="83"/>
      <c r="D21" s="92">
        <f>D19-D20</f>
        <v>12972420030.439999</v>
      </c>
      <c r="E21" s="93"/>
      <c r="F21" s="60">
        <f>F19-F20</f>
        <v>0.49164799004162929</v>
      </c>
      <c r="I21" s="56"/>
    </row>
    <row r="22" spans="1:17" ht="15.75" hidden="1" customHeight="1" x14ac:dyDescent="0.25">
      <c r="A22" s="87" t="s">
        <v>32</v>
      </c>
      <c r="B22" s="88"/>
      <c r="C22" s="89"/>
      <c r="D22" s="94"/>
      <c r="E22" s="95"/>
      <c r="F22" s="61">
        <f>D22/D19</f>
        <v>0</v>
      </c>
      <c r="I22" s="56"/>
    </row>
    <row r="23" spans="1:17" x14ac:dyDescent="0.25">
      <c r="A23" s="81" t="s">
        <v>33</v>
      </c>
      <c r="B23" s="82"/>
      <c r="C23" s="83"/>
      <c r="D23" s="84">
        <f>D19-D20-D22</f>
        <v>12972420030.439999</v>
      </c>
      <c r="E23" s="85"/>
      <c r="F23" s="60">
        <f>F19-F20-F22</f>
        <v>0.49164799004162929</v>
      </c>
      <c r="I23" s="56"/>
      <c r="P23" s="58"/>
    </row>
    <row r="24" spans="1:17" x14ac:dyDescent="0.25">
      <c r="A24" s="86" t="s">
        <v>20</v>
      </c>
      <c r="B24" s="8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9407-EFA5-4839-BA0F-B8E2F3B4D50B}">
  <sheetPr>
    <tabColor rgb="FF002060"/>
  </sheetPr>
  <dimension ref="A1:Q33"/>
  <sheetViews>
    <sheetView workbookViewId="0">
      <selection activeCell="F23" sqref="F23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5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26385585405</v>
      </c>
      <c r="E15" s="40"/>
      <c r="F15" s="40"/>
      <c r="G15" s="40"/>
      <c r="H15" s="40"/>
      <c r="I15" s="58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11" t="s">
        <v>25</v>
      </c>
      <c r="B17" s="111"/>
      <c r="C17" s="111"/>
      <c r="D17" s="111"/>
      <c r="E17" s="111"/>
      <c r="F17" s="111"/>
      <c r="G17" s="51"/>
      <c r="H17" s="51"/>
      <c r="I17" s="52"/>
      <c r="J17" s="51"/>
      <c r="K17" s="51"/>
      <c r="L17" s="53"/>
      <c r="M17" s="51"/>
    </row>
    <row r="18" spans="1:17" x14ac:dyDescent="0.25">
      <c r="A18" s="112" t="s">
        <v>26</v>
      </c>
      <c r="B18" s="113"/>
      <c r="C18" s="114"/>
      <c r="D18" s="112" t="s">
        <v>27</v>
      </c>
      <c r="E18" s="114"/>
      <c r="F18" s="55" t="s">
        <v>28</v>
      </c>
      <c r="I18" s="56"/>
    </row>
    <row r="19" spans="1:17" x14ac:dyDescent="0.25">
      <c r="A19" s="87" t="s">
        <v>29</v>
      </c>
      <c r="B19" s="88"/>
      <c r="C19" s="89"/>
      <c r="D19" s="96">
        <f>D15</f>
        <v>26385585405</v>
      </c>
      <c r="E19" s="97"/>
      <c r="F19" s="57">
        <v>1</v>
      </c>
      <c r="I19" s="56"/>
      <c r="P19" s="58"/>
    </row>
    <row r="20" spans="1:17" x14ac:dyDescent="0.25">
      <c r="A20" s="87" t="s">
        <v>30</v>
      </c>
      <c r="B20" s="88"/>
      <c r="C20" s="89"/>
      <c r="D20" s="90">
        <f>B9+C9+D9+E9+F9+G9+H9+I9+J9+K9+L9+M9-B26</f>
        <v>17874850502.560001</v>
      </c>
      <c r="E20" s="91"/>
      <c r="F20" s="59">
        <f>D20*F19/D19</f>
        <v>0.67744756192419986</v>
      </c>
      <c r="I20" s="56"/>
      <c r="P20" s="58"/>
    </row>
    <row r="21" spans="1:17" ht="15.75" hidden="1" customHeight="1" x14ac:dyDescent="0.25">
      <c r="A21" s="81" t="s">
        <v>31</v>
      </c>
      <c r="B21" s="82"/>
      <c r="C21" s="83"/>
      <c r="D21" s="92">
        <f>D19-D20</f>
        <v>8510734902.4399986</v>
      </c>
      <c r="E21" s="93"/>
      <c r="F21" s="60">
        <f>F19-F20</f>
        <v>0.32255243807580014</v>
      </c>
      <c r="I21" s="56"/>
    </row>
    <row r="22" spans="1:17" ht="15.75" hidden="1" customHeight="1" x14ac:dyDescent="0.25">
      <c r="A22" s="87" t="s">
        <v>32</v>
      </c>
      <c r="B22" s="88"/>
      <c r="C22" s="89"/>
      <c r="D22" s="94"/>
      <c r="E22" s="95"/>
      <c r="F22" s="61">
        <f>D22/D19</f>
        <v>0</v>
      </c>
      <c r="I22" s="56"/>
    </row>
    <row r="23" spans="1:17" x14ac:dyDescent="0.25">
      <c r="A23" s="81" t="s">
        <v>33</v>
      </c>
      <c r="B23" s="82"/>
      <c r="C23" s="83"/>
      <c r="D23" s="84">
        <f>D19-D20-D22</f>
        <v>8510734902.4399986</v>
      </c>
      <c r="E23" s="85"/>
      <c r="F23" s="60">
        <f>F19-F20-F22</f>
        <v>0.32255243807580014</v>
      </c>
      <c r="I23" s="56"/>
      <c r="P23" s="58"/>
    </row>
    <row r="24" spans="1:17" x14ac:dyDescent="0.25">
      <c r="A24" s="86" t="s">
        <v>20</v>
      </c>
      <c r="B24" s="8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5:C15"/>
    <mergeCell ref="A16:B16"/>
    <mergeCell ref="A17:F17"/>
    <mergeCell ref="A18:C18"/>
    <mergeCell ref="D18:E18"/>
    <mergeCell ref="A19:C19"/>
    <mergeCell ref="D19:E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9"/>
  <sheetViews>
    <sheetView tabSelected="1" zoomScaleNormal="100" workbookViewId="0">
      <selection activeCell="J7" sqref="J7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7" t="s">
        <v>17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8" t="s">
        <v>37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80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INGRESOS'!D13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>
        <f>D11+'EJECUCIÓN ACUMULADA DE INGRESOS'!E9</f>
        <v>13445586354.530001</v>
      </c>
      <c r="F11" s="19">
        <f>E11+'MAYO 2023'!F9</f>
        <v>14106392474.060001</v>
      </c>
      <c r="G11" s="19">
        <f>F11+'EJECUCIÓN ACUMULADA DE INGRESOS'!G9</f>
        <v>14308566325.060001</v>
      </c>
      <c r="H11" s="15">
        <f>G11+'JULIO 2023'!H9</f>
        <v>14731967840.060001</v>
      </c>
      <c r="I11" s="15">
        <f>H11+'AGOSTO 2023'!I9</f>
        <v>14981879500.060001</v>
      </c>
      <c r="J11" s="15">
        <f>I11+'SEPTIEMBRE 2023'!J9</f>
        <v>19443564628.060001</v>
      </c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</row>
    <row r="14" spans="1:51" x14ac:dyDescent="0.25">
      <c r="A14" s="73" t="s">
        <v>42</v>
      </c>
    </row>
    <row r="16" spans="1:51" x14ac:dyDescent="0.25">
      <c r="G16" s="62"/>
    </row>
    <row r="19" spans="10:10" x14ac:dyDescent="0.25">
      <c r="J19" s="62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3"/>
  <sheetViews>
    <sheetView topLeftCell="A4" workbookViewId="0">
      <selection activeCell="I17" sqref="I1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>
        <v>40861391</v>
      </c>
      <c r="I7" s="21">
        <v>43493622</v>
      </c>
      <c r="J7" s="21">
        <v>791685056</v>
      </c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>
        <v>382540124</v>
      </c>
      <c r="I8" s="21">
        <v>206418038</v>
      </c>
      <c r="J8" s="21">
        <v>3670000072</v>
      </c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423401515</v>
      </c>
      <c r="I9" s="37">
        <f>I7+I8</f>
        <v>249911660</v>
      </c>
      <c r="J9" s="37">
        <f>SUM(J7:J8)</f>
        <v>4461685128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11" t="s">
        <v>25</v>
      </c>
      <c r="B17" s="111"/>
      <c r="C17" s="111"/>
      <c r="D17" s="111"/>
      <c r="E17" s="111"/>
      <c r="F17" s="111"/>
      <c r="G17" s="51"/>
      <c r="H17" s="51"/>
      <c r="I17" s="52"/>
      <c r="J17" s="51"/>
      <c r="K17" s="51"/>
      <c r="L17" s="53"/>
      <c r="M17" s="51"/>
    </row>
    <row r="18" spans="1:17" x14ac:dyDescent="0.25">
      <c r="A18" s="112" t="s">
        <v>26</v>
      </c>
      <c r="B18" s="113"/>
      <c r="C18" s="114"/>
      <c r="D18" s="112" t="s">
        <v>27</v>
      </c>
      <c r="E18" s="114"/>
      <c r="F18" s="55" t="s">
        <v>28</v>
      </c>
      <c r="I18" s="56"/>
    </row>
    <row r="19" spans="1:17" x14ac:dyDescent="0.25">
      <c r="A19" s="87" t="s">
        <v>29</v>
      </c>
      <c r="B19" s="88"/>
      <c r="C19" s="89"/>
      <c r="D19" s="96">
        <f>D15</f>
        <v>26385585405</v>
      </c>
      <c r="E19" s="97"/>
      <c r="F19" s="57">
        <v>1</v>
      </c>
      <c r="I19" s="56"/>
      <c r="P19" s="58"/>
    </row>
    <row r="20" spans="1:17" x14ac:dyDescent="0.25">
      <c r="A20" s="87" t="s">
        <v>30</v>
      </c>
      <c r="B20" s="88"/>
      <c r="C20" s="89"/>
      <c r="D20" s="90">
        <f>B9+C9+D9+E9+F9+G9+H9+I9+J9+K9+L9+M9-B26</f>
        <v>17874850502.560001</v>
      </c>
      <c r="E20" s="91"/>
      <c r="F20" s="59">
        <f>D20*F19/D19</f>
        <v>0.67744756192419986</v>
      </c>
      <c r="I20" s="56"/>
      <c r="P20" s="58"/>
    </row>
    <row r="21" spans="1:17" ht="15.75" hidden="1" customHeight="1" x14ac:dyDescent="0.25">
      <c r="A21" s="81" t="s">
        <v>31</v>
      </c>
      <c r="B21" s="82"/>
      <c r="C21" s="83"/>
      <c r="D21" s="92">
        <f>D19-D20</f>
        <v>8510734902.4399986</v>
      </c>
      <c r="E21" s="93"/>
      <c r="F21" s="60">
        <f>F19-F20</f>
        <v>0.32255243807580014</v>
      </c>
      <c r="I21" s="56"/>
    </row>
    <row r="22" spans="1:17" ht="15.75" hidden="1" customHeight="1" x14ac:dyDescent="0.25">
      <c r="A22" s="87" t="s">
        <v>32</v>
      </c>
      <c r="B22" s="88"/>
      <c r="C22" s="89"/>
      <c r="D22" s="94"/>
      <c r="E22" s="95"/>
      <c r="F22" s="61">
        <f>D22/D19</f>
        <v>0</v>
      </c>
      <c r="I22" s="56"/>
    </row>
    <row r="23" spans="1:17" x14ac:dyDescent="0.25">
      <c r="A23" s="81" t="s">
        <v>33</v>
      </c>
      <c r="B23" s="82"/>
      <c r="C23" s="83"/>
      <c r="D23" s="84">
        <f>D19-D20-D22</f>
        <v>8510734902.4399986</v>
      </c>
      <c r="E23" s="85"/>
      <c r="F23" s="60">
        <f>F19-F20-F22</f>
        <v>0.32255243807580014</v>
      </c>
      <c r="I23" s="56"/>
      <c r="P23" s="58"/>
    </row>
    <row r="24" spans="1:17" x14ac:dyDescent="0.25">
      <c r="A24" s="86" t="s">
        <v>20</v>
      </c>
      <c r="B24" s="8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9" spans="1:4" x14ac:dyDescent="0.25">
      <c r="A19" s="115" t="s">
        <v>38</v>
      </c>
      <c r="B19" s="115"/>
      <c r="C19" s="115"/>
      <c r="D19" s="69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5" t="s">
        <v>39</v>
      </c>
      <c r="B19" s="115"/>
      <c r="C19" s="115"/>
      <c r="D19" s="69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5" t="s">
        <v>40</v>
      </c>
      <c r="B19" s="115"/>
      <c r="C19" s="115"/>
      <c r="D19" s="69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28E-4976-4AD1-A43D-33C81F1D5A3B}">
  <sheetPr>
    <tabColor rgb="FF002060"/>
  </sheetPr>
  <dimension ref="A1:Q33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11" t="s">
        <v>25</v>
      </c>
      <c r="B17" s="111"/>
      <c r="C17" s="111"/>
      <c r="D17" s="111"/>
      <c r="E17" s="111"/>
      <c r="F17" s="111"/>
      <c r="G17" s="51"/>
      <c r="H17" s="51"/>
      <c r="I17" s="52"/>
      <c r="J17" s="51"/>
      <c r="K17" s="51"/>
      <c r="L17" s="53"/>
      <c r="M17" s="51"/>
    </row>
    <row r="18" spans="1:17" x14ac:dyDescent="0.25">
      <c r="A18" s="112" t="s">
        <v>26</v>
      </c>
      <c r="B18" s="113"/>
      <c r="C18" s="114"/>
      <c r="D18" s="112" t="s">
        <v>27</v>
      </c>
      <c r="E18" s="114"/>
      <c r="F18" s="55" t="s">
        <v>28</v>
      </c>
      <c r="I18" s="56"/>
    </row>
    <row r="19" spans="1:17" x14ac:dyDescent="0.25">
      <c r="A19" s="87" t="s">
        <v>29</v>
      </c>
      <c r="B19" s="88"/>
      <c r="C19" s="89"/>
      <c r="D19" s="96">
        <f>D15</f>
        <v>27024045971</v>
      </c>
      <c r="E19" s="97"/>
      <c r="F19" s="57">
        <v>1</v>
      </c>
      <c r="I19" s="56"/>
      <c r="P19" s="58"/>
    </row>
    <row r="20" spans="1:17" x14ac:dyDescent="0.25">
      <c r="A20" s="87" t="s">
        <v>30</v>
      </c>
      <c r="B20" s="88"/>
      <c r="C20" s="89"/>
      <c r="D20" s="90">
        <f>B9+C9+D9+E9+F9+G9+H9+I9+J9+K9+L9+M9-B26</f>
        <v>11876872229.030001</v>
      </c>
      <c r="E20" s="91"/>
      <c r="F20" s="59">
        <f>D20*F19/D19</f>
        <v>0.43949274811681754</v>
      </c>
      <c r="I20" s="56"/>
      <c r="P20" s="58"/>
    </row>
    <row r="21" spans="1:17" ht="15.75" hidden="1" customHeight="1" x14ac:dyDescent="0.25">
      <c r="A21" s="81" t="s">
        <v>31</v>
      </c>
      <c r="B21" s="82"/>
      <c r="C21" s="83"/>
      <c r="D21" s="92">
        <f>D19-D20</f>
        <v>15147173741.969999</v>
      </c>
      <c r="E21" s="93"/>
      <c r="F21" s="60">
        <f>F19-F20</f>
        <v>0.5605072518831824</v>
      </c>
      <c r="I21" s="56"/>
    </row>
    <row r="22" spans="1:17" ht="15.75" hidden="1" customHeight="1" x14ac:dyDescent="0.25">
      <c r="A22" s="87" t="s">
        <v>32</v>
      </c>
      <c r="B22" s="88"/>
      <c r="C22" s="89"/>
      <c r="D22" s="94"/>
      <c r="E22" s="95"/>
      <c r="F22" s="61">
        <f>D22/D19</f>
        <v>0</v>
      </c>
      <c r="I22" s="56"/>
    </row>
    <row r="23" spans="1:17" x14ac:dyDescent="0.25">
      <c r="A23" s="81" t="s">
        <v>33</v>
      </c>
      <c r="B23" s="82"/>
      <c r="C23" s="83"/>
      <c r="D23" s="84">
        <f>D19-D20-D22</f>
        <v>15147173741.969999</v>
      </c>
      <c r="E23" s="85"/>
      <c r="F23" s="60">
        <f>F19-F20-F22</f>
        <v>0.5605072518831824</v>
      </c>
      <c r="I23" s="56"/>
      <c r="P23" s="58"/>
    </row>
    <row r="24" spans="1:17" x14ac:dyDescent="0.25">
      <c r="A24" s="86" t="s">
        <v>20</v>
      </c>
      <c r="B24" s="8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15" t="s">
        <v>41</v>
      </c>
      <c r="B26" s="115"/>
      <c r="C26" s="115"/>
      <c r="D26" s="69">
        <f>B9+C9+D9+E9+D13</f>
        <v>13445586354.030001</v>
      </c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3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6:C26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1675-71C1-4A9B-98EF-3223E7F3B60C}">
  <sheetPr>
    <tabColor theme="3"/>
  </sheetPr>
  <dimension ref="A1:Q3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F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/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11" t="s">
        <v>25</v>
      </c>
      <c r="B17" s="111"/>
      <c r="C17" s="111"/>
      <c r="D17" s="111"/>
      <c r="E17" s="111"/>
      <c r="F17" s="111"/>
      <c r="G17" s="51"/>
      <c r="H17" s="51"/>
      <c r="I17" s="52"/>
      <c r="J17" s="51"/>
      <c r="K17" s="51"/>
      <c r="L17" s="53"/>
      <c r="M17" s="51"/>
    </row>
    <row r="18" spans="1:17" x14ac:dyDescent="0.25">
      <c r="A18" s="112" t="s">
        <v>26</v>
      </c>
      <c r="B18" s="113"/>
      <c r="C18" s="114"/>
      <c r="D18" s="112" t="s">
        <v>27</v>
      </c>
      <c r="E18" s="114"/>
      <c r="F18" s="55" t="s">
        <v>28</v>
      </c>
      <c r="I18" s="56"/>
    </row>
    <row r="19" spans="1:17" x14ac:dyDescent="0.25">
      <c r="A19" s="87" t="s">
        <v>29</v>
      </c>
      <c r="B19" s="88"/>
      <c r="C19" s="89"/>
      <c r="D19" s="96">
        <f>D15</f>
        <v>26385585405</v>
      </c>
      <c r="E19" s="97"/>
      <c r="F19" s="57">
        <v>1</v>
      </c>
      <c r="I19" s="56"/>
      <c r="P19" s="58"/>
    </row>
    <row r="20" spans="1:17" x14ac:dyDescent="0.25">
      <c r="A20" s="87" t="s">
        <v>30</v>
      </c>
      <c r="B20" s="88"/>
      <c r="C20" s="89"/>
      <c r="D20" s="90">
        <f>B9+C9+D9+E9+F9+G9+H9+I9+J9+K9+L9+M9-B26</f>
        <v>12537678348.560001</v>
      </c>
      <c r="E20" s="91"/>
      <c r="F20" s="59">
        <f>D20*F19/D19</f>
        <v>0.47517150580953738</v>
      </c>
      <c r="I20" s="56"/>
      <c r="P20" s="58"/>
    </row>
    <row r="21" spans="1:17" ht="15.75" hidden="1" customHeight="1" x14ac:dyDescent="0.25">
      <c r="A21" s="81" t="s">
        <v>31</v>
      </c>
      <c r="B21" s="82"/>
      <c r="C21" s="83"/>
      <c r="D21" s="92">
        <f>D19-D20</f>
        <v>13847907056.439999</v>
      </c>
      <c r="E21" s="93"/>
      <c r="F21" s="60">
        <f>F19-F20</f>
        <v>0.52482849419046262</v>
      </c>
      <c r="I21" s="56"/>
    </row>
    <row r="22" spans="1:17" ht="15.75" hidden="1" customHeight="1" x14ac:dyDescent="0.25">
      <c r="A22" s="87" t="s">
        <v>32</v>
      </c>
      <c r="B22" s="88"/>
      <c r="C22" s="89"/>
      <c r="D22" s="94"/>
      <c r="E22" s="95"/>
      <c r="F22" s="61">
        <f>D22/D19</f>
        <v>0</v>
      </c>
      <c r="I22" s="56"/>
    </row>
    <row r="23" spans="1:17" x14ac:dyDescent="0.25">
      <c r="A23" s="81" t="s">
        <v>33</v>
      </c>
      <c r="B23" s="82"/>
      <c r="C23" s="83"/>
      <c r="D23" s="84">
        <f>D19-D20-D22</f>
        <v>13847907056.439999</v>
      </c>
      <c r="E23" s="85"/>
      <c r="F23" s="60">
        <f>F19-F20-F22</f>
        <v>0.52482849419046262</v>
      </c>
      <c r="I23" s="56"/>
      <c r="P23" s="58"/>
    </row>
    <row r="24" spans="1:17" x14ac:dyDescent="0.25">
      <c r="A24" s="86" t="s">
        <v>20</v>
      </c>
      <c r="B24" s="8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0406-5C01-466D-AFFD-12EA62F1B5DC}">
  <sheetPr>
    <tabColor theme="3"/>
  </sheetPr>
  <dimension ref="A1:Q33"/>
  <sheetViews>
    <sheetView workbookViewId="0">
      <selection activeCell="I27" sqref="I27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98" t="s">
        <v>18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8" t="s">
        <v>19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99" t="s">
        <v>20</v>
      </c>
      <c r="B10" s="99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100" t="s">
        <v>21</v>
      </c>
      <c r="B12" s="101"/>
      <c r="C12" s="102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103" t="s">
        <v>22</v>
      </c>
      <c r="B13" s="88"/>
      <c r="C13" s="89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104" t="s">
        <v>23</v>
      </c>
      <c r="B14" s="105"/>
      <c r="C14" s="106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107" t="s">
        <v>24</v>
      </c>
      <c r="B15" s="108"/>
      <c r="C15" s="109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110"/>
      <c r="B16" s="110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111" t="s">
        <v>25</v>
      </c>
      <c r="B17" s="111"/>
      <c r="C17" s="111"/>
      <c r="D17" s="111"/>
      <c r="E17" s="111"/>
      <c r="F17" s="111"/>
      <c r="G17" s="51"/>
      <c r="H17" s="51"/>
      <c r="I17" s="52"/>
      <c r="J17" s="51"/>
      <c r="K17" s="51"/>
      <c r="L17" s="53"/>
      <c r="M17" s="51"/>
    </row>
    <row r="18" spans="1:17" x14ac:dyDescent="0.25">
      <c r="A18" s="112" t="s">
        <v>26</v>
      </c>
      <c r="B18" s="113"/>
      <c r="C18" s="114"/>
      <c r="D18" s="112" t="s">
        <v>27</v>
      </c>
      <c r="E18" s="114"/>
      <c r="F18" s="55" t="s">
        <v>28</v>
      </c>
      <c r="I18" s="56"/>
    </row>
    <row r="19" spans="1:17" x14ac:dyDescent="0.25">
      <c r="A19" s="87" t="s">
        <v>29</v>
      </c>
      <c r="B19" s="88"/>
      <c r="C19" s="89"/>
      <c r="D19" s="96">
        <f>D15</f>
        <v>26385585405</v>
      </c>
      <c r="E19" s="97"/>
      <c r="F19" s="57">
        <v>1</v>
      </c>
      <c r="I19" s="56"/>
      <c r="P19" s="58"/>
    </row>
    <row r="20" spans="1:17" x14ac:dyDescent="0.25">
      <c r="A20" s="87" t="s">
        <v>30</v>
      </c>
      <c r="B20" s="88"/>
      <c r="C20" s="89"/>
      <c r="D20" s="90">
        <f>B9+C9+D9+E9+F9+G9+H9+I9+J9+K9+L9+M9-B26</f>
        <v>12739852199.560001</v>
      </c>
      <c r="E20" s="91"/>
      <c r="F20" s="59">
        <f>D20*F19/D19</f>
        <v>0.48283378988990833</v>
      </c>
      <c r="I20" s="56"/>
      <c r="P20" s="58"/>
    </row>
    <row r="21" spans="1:17" ht="15.75" hidden="1" customHeight="1" x14ac:dyDescent="0.25">
      <c r="A21" s="81" t="s">
        <v>31</v>
      </c>
      <c r="B21" s="82"/>
      <c r="C21" s="83"/>
      <c r="D21" s="92">
        <f>D19-D20</f>
        <v>13645733205.439999</v>
      </c>
      <c r="E21" s="93"/>
      <c r="F21" s="60">
        <f>F19-F20</f>
        <v>0.51716621011009167</v>
      </c>
      <c r="I21" s="56"/>
    </row>
    <row r="22" spans="1:17" ht="15.75" hidden="1" customHeight="1" x14ac:dyDescent="0.25">
      <c r="A22" s="87" t="s">
        <v>32</v>
      </c>
      <c r="B22" s="88"/>
      <c r="C22" s="89"/>
      <c r="D22" s="94"/>
      <c r="E22" s="95"/>
      <c r="F22" s="61">
        <f>D22/D19</f>
        <v>0</v>
      </c>
      <c r="I22" s="56"/>
    </row>
    <row r="23" spans="1:17" x14ac:dyDescent="0.25">
      <c r="A23" s="81" t="s">
        <v>33</v>
      </c>
      <c r="B23" s="82"/>
      <c r="C23" s="83"/>
      <c r="D23" s="84">
        <f>D19-D20-D22</f>
        <v>13645733205.439999</v>
      </c>
      <c r="E23" s="85"/>
      <c r="F23" s="60">
        <f>F19-F20-F22</f>
        <v>0.51716621011009167</v>
      </c>
      <c r="I23" s="56"/>
      <c r="P23" s="58"/>
    </row>
    <row r="24" spans="1:17" x14ac:dyDescent="0.25">
      <c r="A24" s="86" t="s">
        <v>20</v>
      </c>
      <c r="B24" s="86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2023-10-31T13:44:06Z</dcterms:modified>
</cp:coreProperties>
</file>