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yramirez\Desktop\"/>
    </mc:Choice>
  </mc:AlternateContent>
  <xr:revisionPtr revIDLastSave="0" documentId="13_ncr:1_{DABDD950-E69C-4661-B1BE-55662E3D8DAA}" xr6:coauthVersionLast="47" xr6:coauthVersionMax="47" xr10:uidLastSave="{00000000-0000-0000-0000-000000000000}"/>
  <bookViews>
    <workbookView xWindow="-120" yWindow="-120" windowWidth="29040" windowHeight="15840" tabRatio="1000" activeTab="2" xr2:uid="{00000000-000D-0000-FFFF-FFFF00000000}"/>
  </bookViews>
  <sheets>
    <sheet name="PRESUPUESTO 2024" sheetId="19" r:id="rId1"/>
    <sheet name="PROYECCIÓN RECAUDO 2024" sheetId="20" r:id="rId2"/>
    <sheet name="PAGINA WEB 2024 ACUMULADO - CON" sheetId="2" r:id="rId3"/>
    <sheet name="INGRESOS X RENDIMIENTOS - CUN" sheetId="22" r:id="rId4"/>
    <sheet name="ENERO 2024" sheetId="21" r:id="rId5"/>
    <sheet name="FEBRERO 2024" sheetId="2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B20" i="22"/>
  <c r="C9" i="23"/>
  <c r="G47" i="23"/>
  <c r="G46" i="23"/>
  <c r="I46" i="23" s="1"/>
  <c r="I47" i="23" s="1"/>
  <c r="G45" i="23"/>
  <c r="D14" i="23"/>
  <c r="D13" i="23"/>
  <c r="D15" i="23" s="1"/>
  <c r="D19" i="23" s="1"/>
  <c r="D12" i="23"/>
  <c r="M9" i="23"/>
  <c r="L9" i="23"/>
  <c r="K9" i="23"/>
  <c r="J9" i="23"/>
  <c r="I9" i="23"/>
  <c r="H9" i="23"/>
  <c r="G9" i="23"/>
  <c r="F9" i="23"/>
  <c r="E9" i="23"/>
  <c r="D9" i="23"/>
  <c r="B9" i="23"/>
  <c r="D20" i="23" s="1"/>
  <c r="F20" i="23" s="1"/>
  <c r="G11" i="22"/>
  <c r="G12" i="22" s="1"/>
  <c r="G10" i="22"/>
  <c r="B11" i="2"/>
  <c r="G46" i="21"/>
  <c r="G45" i="21"/>
  <c r="D14" i="21"/>
  <c r="D13" i="21"/>
  <c r="D12" i="21"/>
  <c r="M9" i="21"/>
  <c r="L9" i="21"/>
  <c r="K9" i="21"/>
  <c r="J9" i="21"/>
  <c r="I9" i="21"/>
  <c r="H9" i="21"/>
  <c r="G9" i="21"/>
  <c r="F9" i="21"/>
  <c r="E9" i="21"/>
  <c r="D9" i="21"/>
  <c r="B9" i="21"/>
  <c r="G10" i="20"/>
  <c r="G9" i="20"/>
  <c r="G8" i="20"/>
  <c r="G8" i="19"/>
  <c r="G11" i="20" l="1"/>
  <c r="I11" i="22"/>
  <c r="I12" i="22" s="1"/>
  <c r="F21" i="23"/>
  <c r="F23" i="23"/>
  <c r="D21" i="23"/>
  <c r="D23" i="23"/>
  <c r="F22" i="23"/>
  <c r="D20" i="21"/>
  <c r="G47" i="21"/>
  <c r="D15" i="21"/>
  <c r="D19" i="21" s="1"/>
  <c r="I46" i="21"/>
  <c r="I47" i="21" s="1"/>
  <c r="F22" i="21"/>
  <c r="D21" i="21" l="1"/>
  <c r="D23" i="21"/>
  <c r="F20" i="21"/>
  <c r="F21" i="21"/>
  <c r="F23" i="21"/>
  <c r="C10" i="2" l="1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tc={85F9D53A-D3AB-4B3F-8A5A-1AEA2A7D768F}</author>
  </authors>
  <commentList>
    <comment ref="D14" authorId="0" shapeId="0" xr:uid="{85F9D53A-D3AB-4B3F-8A5A-1AEA2A7D76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PROYECCIÓN DE INGRESOS REALIZADA POR EL ÁREA DE TESORERÍA DE LA CRA..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tc={8128D609-1339-4749-BB08-29C0D8ACA2E9}</author>
  </authors>
  <commentList>
    <comment ref="D14" authorId="0" shapeId="0" xr:uid="{8128D609-1339-4749-BB08-29C0D8ACA2E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PROYECCIÓN DE INGRESOS REALIZADA POR EL ÁREA DE TESORERÍA DE LA CRA..</t>
      </text>
    </comment>
  </commentList>
</comments>
</file>

<file path=xl/sharedStrings.xml><?xml version="1.0" encoding="utf-8"?>
<sst xmlns="http://schemas.openxmlformats.org/spreadsheetml/2006/main" count="180" uniqueCount="61">
  <si>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</si>
  <si>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</si>
  <si>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</si>
  <si>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</si>
  <si>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</si>
  <si>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</si>
  <si>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</si>
  <si>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</si>
  <si>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</si>
  <si>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</si>
  <si>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</si>
  <si>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</si>
  <si>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</si>
  <si>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</si>
  <si>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</si>
  <si>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</si>
  <si>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</si>
  <si>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Fuente: Extractos Bancarios</t>
  </si>
  <si>
    <t>(-) FONDO EMPRESARIAL - LEY 812 DE 2003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</si>
  <si>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</si>
  <si>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</si>
  <si>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</si>
  <si>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</si>
  <si>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CONTRIBUCIONES POR RECAUDAR VIGENCIA 2018 =(1)-(2)</t>
  </si>
  <si>
    <t>FONDO EMPRESARIAL - LEY 812 DE 2003</t>
  </si>
  <si>
    <t>MES</t>
  </si>
  <si>
    <t>RENDIMIENTOS 2023</t>
  </si>
  <si>
    <t>INGRESOS POR RENDIMIENTOS - CUN</t>
  </si>
  <si>
    <t>PROYECCION DE INGRESOS X RENDIMIENTOS - CUN 2023 (1)</t>
  </si>
  <si>
    <t>INGRESOS RECIBIDOS X RENDIMIENTOS CUN 2023 (2)</t>
  </si>
  <si>
    <t>INGRESOS POR CONTRIBUCIONES ESPECIALES 2024</t>
  </si>
  <si>
    <t>CONSIGNACIONES   01/01/2024  -  31/12/2024</t>
  </si>
  <si>
    <t>PRESUPUESTO VIGENCIA 2024</t>
  </si>
  <si>
    <t>(-) RENDIMIENTOS - CUN 2024</t>
  </si>
  <si>
    <t>INGRESOS A RECAUDAR POR CONTRIBUCIONES ESPECIALES VIG 2024</t>
  </si>
  <si>
    <t>PROYECCION DE INGRESOS 2024 (1)</t>
  </si>
  <si>
    <t>INGRESOS RECIBIDOS X CONTRIBUCIONES 2024 (2)</t>
  </si>
  <si>
    <t>CONTRIBUCIONES POR RECAUDAR VIGENCIA 2024 =(1)-(2)</t>
  </si>
  <si>
    <t>DEVOLUCIONES REALIZADAS EN EL 2024</t>
  </si>
  <si>
    <t>PRESUPUESTO CRA 2024</t>
  </si>
  <si>
    <t>RUBROS</t>
  </si>
  <si>
    <t>FUNCIONAMIENTO</t>
  </si>
  <si>
    <t>INVERSIÓN</t>
  </si>
  <si>
    <t>VALOR EXCEDENTES 2022</t>
  </si>
  <si>
    <t>PROYECCIÓN RENDIMIENTOS CUN 2024</t>
  </si>
  <si>
    <t>PROYECCIÓN RENDIMIENTOS CUN - 2024</t>
  </si>
  <si>
    <t>METAS DE RECAUDO 2024</t>
  </si>
  <si>
    <t xml:space="preserve">ACTIVIDAD </t>
  </si>
  <si>
    <t>(-) RENDIMIENTOS - CUN</t>
  </si>
  <si>
    <t>INGRESOS POR CONTRIBUCIONES ESPECIALES 2024  -  EJECUCIÓN DE INGRESOS PAGINA WEB -CRA</t>
  </si>
  <si>
    <t xml:space="preserve">  01/01/2024  -  31/12/2024</t>
  </si>
  <si>
    <t>RENDIMIENTOS 2024</t>
  </si>
  <si>
    <t>INGRESOS RECIBIDOS X RENDIMIENTOS CUN 2024 (2)</t>
  </si>
  <si>
    <t>PROYECCION DE INGRESOS X RENDIMIENTOS - CUN 2024 (1)</t>
  </si>
  <si>
    <t>INGRESOS X CONTRIBUCIONES</t>
  </si>
  <si>
    <t>INGRESOS POR RENDIMIENTOS CUN</t>
  </si>
  <si>
    <t>VALOR FONDO EMPRESARIAL</t>
  </si>
  <si>
    <t>(+)</t>
  </si>
  <si>
    <t>(=)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</si>
  <si>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INGRESOS RECAUDADOS A LA FECHA + INGRESOS POR RENDIMIENTOS CUN + EL VALOR FONDO EMPRESARIAL - LEY 812 DE 2003, YA QUE ESTE VALOR NO SE RECAUDA POR QUE ESTA INMERSO DENTRO DEL PRESUPUESTO 2024</t>
    </r>
  </si>
  <si>
    <t>EJECUCIÓN DE INGRESOS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</si>
</sst>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C2C2C"/>
      <name val="Roboto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1F1E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indexed="8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63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18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19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4" fontId="21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4" borderId="24" xfId="0" applyNumberFormat="1" applyFont="1" applyFill="1" applyBorder="1"/>
    <xf numFmtId="0" fontId="23" fillId="2" borderId="0" xfId="0" applyFont="1" applyFill="1"/>
    <xf numFmtId="0" fontId="16" fillId="0" borderId="0" xfId="0" applyFont="1"/>
    <xf numFmtId="3" fontId="10" fillId="2" borderId="0" xfId="0" applyNumberFormat="1" applyFont="1" applyFill="1"/>
    <xf numFmtId="9" fontId="18" fillId="2" borderId="9" xfId="1" applyNumberFormat="1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9" fontId="19" fillId="2" borderId="12" xfId="1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3" fontId="25" fillId="6" borderId="10" xfId="0" applyNumberFormat="1" applyFont="1" applyFill="1" applyBorder="1"/>
    <xf numFmtId="0" fontId="27" fillId="2" borderId="0" xfId="0" applyFont="1" applyFill="1" applyAlignment="1">
      <alignment horizontal="left" vertical="center"/>
    </xf>
    <xf numFmtId="3" fontId="26" fillId="2" borderId="0" xfId="0" applyNumberFormat="1" applyFont="1" applyFill="1"/>
    <xf numFmtId="0" fontId="26" fillId="2" borderId="0" xfId="0" applyFont="1" applyFill="1"/>
    <xf numFmtId="3" fontId="28" fillId="2" borderId="0" xfId="0" applyNumberFormat="1" applyFont="1" applyFill="1"/>
    <xf numFmtId="3" fontId="20" fillId="5" borderId="4" xfId="0" applyNumberFormat="1" applyFont="1" applyFill="1" applyBorder="1" applyAlignment="1">
      <alignment horizontal="right" vertical="center"/>
    </xf>
    <xf numFmtId="4" fontId="13" fillId="4" borderId="4" xfId="0" applyNumberFormat="1" applyFont="1" applyFill="1" applyBorder="1"/>
    <xf numFmtId="43" fontId="13" fillId="4" borderId="10" xfId="0" applyNumberFormat="1" applyFont="1" applyFill="1" applyBorder="1" applyAlignment="1">
      <alignment horizontal="right"/>
    </xf>
    <xf numFmtId="165" fontId="0" fillId="2" borderId="24" xfId="1" applyNumberFormat="1" applyFont="1" applyFill="1" applyBorder="1" applyAlignment="1"/>
    <xf numFmtId="3" fontId="12" fillId="2" borderId="27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vertical="center"/>
    </xf>
    <xf numFmtId="43" fontId="0" fillId="2" borderId="0" xfId="0" applyNumberFormat="1" applyFill="1"/>
    <xf numFmtId="9" fontId="12" fillId="2" borderId="0" xfId="0" applyNumberFormat="1" applyFont="1" applyFill="1" applyAlignment="1">
      <alignment vertical="center"/>
    </xf>
    <xf numFmtId="9" fontId="0" fillId="2" borderId="0" xfId="0" applyNumberFormat="1" applyFill="1"/>
    <xf numFmtId="3" fontId="31" fillId="4" borderId="4" xfId="0" applyNumberFormat="1" applyFont="1" applyFill="1" applyBorder="1"/>
    <xf numFmtId="3" fontId="32" fillId="0" borderId="0" xfId="0" applyNumberFormat="1" applyFont="1"/>
    <xf numFmtId="0" fontId="33" fillId="2" borderId="0" xfId="0" applyFont="1" applyFill="1"/>
    <xf numFmtId="0" fontId="33" fillId="2" borderId="1" xfId="0" applyFont="1" applyFill="1" applyBorder="1"/>
    <xf numFmtId="0" fontId="33" fillId="2" borderId="3" xfId="0" applyFont="1" applyFill="1" applyBorder="1"/>
    <xf numFmtId="0" fontId="33" fillId="2" borderId="28" xfId="0" applyFont="1" applyFill="1" applyBorder="1"/>
    <xf numFmtId="0" fontId="34" fillId="2" borderId="0" xfId="0" applyFont="1" applyFill="1" applyAlignment="1">
      <alignment vertical="center" wrapText="1"/>
    </xf>
    <xf numFmtId="0" fontId="33" fillId="2" borderId="29" xfId="0" applyFont="1" applyFill="1" applyBorder="1"/>
    <xf numFmtId="0" fontId="29" fillId="3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165" fontId="35" fillId="2" borderId="4" xfId="1" applyNumberFormat="1" applyFont="1" applyFill="1" applyBorder="1" applyAlignment="1">
      <alignment horizontal="right" vertical="center" wrapText="1"/>
    </xf>
    <xf numFmtId="165" fontId="29" fillId="3" borderId="4" xfId="1" applyNumberFormat="1" applyFont="1" applyFill="1" applyBorder="1" applyAlignment="1">
      <alignment horizontal="right" vertical="center" wrapText="1"/>
    </xf>
    <xf numFmtId="0" fontId="33" fillId="2" borderId="30" xfId="0" applyFont="1" applyFill="1" applyBorder="1"/>
    <xf numFmtId="0" fontId="33" fillId="2" borderId="31" xfId="0" applyFont="1" applyFill="1" applyBorder="1"/>
    <xf numFmtId="0" fontId="33" fillId="2" borderId="32" xfId="0" applyFont="1" applyFill="1" applyBorder="1"/>
    <xf numFmtId="0" fontId="36" fillId="2" borderId="29" xfId="0" applyFont="1" applyFill="1" applyBorder="1" applyAlignment="1">
      <alignment vertical="center"/>
    </xf>
    <xf numFmtId="0" fontId="33" fillId="2" borderId="4" xfId="0" applyFont="1" applyFill="1" applyBorder="1"/>
    <xf numFmtId="3" fontId="29" fillId="2" borderId="4" xfId="0" applyNumberFormat="1" applyFont="1" applyFill="1" applyBorder="1" applyAlignment="1">
      <alignment horizontal="right" vertical="center"/>
    </xf>
    <xf numFmtId="0" fontId="33" fillId="2" borderId="2" xfId="0" applyFont="1" applyFill="1" applyBorder="1"/>
    <xf numFmtId="0" fontId="21" fillId="2" borderId="0" xfId="0" applyFont="1" applyFill="1"/>
    <xf numFmtId="165" fontId="39" fillId="2" borderId="4" xfId="1" applyNumberFormat="1" applyFont="1" applyFill="1" applyBorder="1" applyAlignment="1"/>
    <xf numFmtId="3" fontId="11" fillId="3" borderId="4" xfId="0" applyNumberFormat="1" applyFont="1" applyFill="1" applyBorder="1" applyAlignment="1">
      <alignment vertical="center"/>
    </xf>
    <xf numFmtId="0" fontId="24" fillId="6" borderId="4" xfId="0" applyFont="1" applyFill="1" applyBorder="1" applyAlignment="1">
      <alignment horizontal="center"/>
    </xf>
    <xf numFmtId="0" fontId="16" fillId="0" borderId="4" xfId="0" applyFont="1" applyBorder="1"/>
    <xf numFmtId="3" fontId="16" fillId="0" borderId="4" xfId="0" applyNumberFormat="1" applyFont="1" applyBorder="1"/>
    <xf numFmtId="0" fontId="24" fillId="5" borderId="4" xfId="0" applyFont="1" applyFill="1" applyBorder="1" applyAlignment="1">
      <alignment horizontal="center"/>
    </xf>
    <xf numFmtId="0" fontId="16" fillId="2" borderId="4" xfId="0" applyFont="1" applyFill="1" applyBorder="1"/>
    <xf numFmtId="3" fontId="16" fillId="2" borderId="4" xfId="0" applyNumberFormat="1" applyFont="1" applyFill="1" applyBorder="1"/>
    <xf numFmtId="0" fontId="16" fillId="2" borderId="0" xfId="0" applyFont="1" applyFill="1"/>
    <xf numFmtId="0" fontId="30" fillId="2" borderId="0" xfId="0" applyFont="1" applyFill="1" applyAlignment="1">
      <alignment horizontal="center"/>
    </xf>
    <xf numFmtId="0" fontId="29" fillId="3" borderId="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38" fillId="3" borderId="4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center"/>
    </xf>
    <xf numFmtId="0" fontId="37" fillId="3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vertical="center"/>
    </xf>
    <xf numFmtId="0" fontId="38" fillId="2" borderId="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165" fontId="0" fillId="2" borderId="22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7" fillId="2" borderId="21" xfId="0" applyFont="1" applyFill="1" applyBorder="1"/>
    <xf numFmtId="0" fontId="10" fillId="3" borderId="2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8" fillId="2" borderId="22" xfId="0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2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165" fontId="0" fillId="2" borderId="22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14" fillId="2" borderId="23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40" fillId="2" borderId="4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</cellXfs>
  <cellStyles count="3">
    <cellStyle name="Millares" xfId="1" builtinId="3"/>
    <cellStyle name="Normal" xfId="0" builtinId="0"/>
    <cellStyle name="Normal 2" xfId="2" xr:uid="{EA9F316B-1E39-4848-8E02-438CF2465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5</xdr:row>
      <xdr:rowOff>9525</xdr:rowOff>
    </xdr:from>
    <xdr:to>
      <xdr:col>8</xdr:col>
      <xdr:colOff>0</xdr:colOff>
      <xdr:row>5</xdr:row>
      <xdr:rowOff>9525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E2855AAA-EAB3-4FFC-BFF2-098DEE985C58}"/>
            </a:ext>
          </a:extLst>
        </xdr:cNvPr>
        <xdr:cNvCxnSpPr/>
      </xdr:nvCxnSpPr>
      <xdr:spPr>
        <a:xfrm>
          <a:off x="9391650" y="1419225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819151</xdr:colOff>
      <xdr:row>0</xdr:row>
      <xdr:rowOff>104775</xdr:rowOff>
    </xdr:from>
    <xdr:to>
      <xdr:col>12</xdr:col>
      <xdr:colOff>1133476</xdr:colOff>
      <xdr:row>2</xdr:row>
      <xdr:rowOff>118718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1" y="104775"/>
          <a:ext cx="1600200" cy="39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47626</xdr:rowOff>
    </xdr:from>
    <xdr:to>
      <xdr:col>0</xdr:col>
      <xdr:colOff>1457325</xdr:colOff>
      <xdr:row>2</xdr:row>
      <xdr:rowOff>126834</xdr:rowOff>
    </xdr:to>
    <xdr:pic>
      <xdr:nvPicPr>
        <xdr:cNvPr id="4" name="Imagen 3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1172EC2A-B800-4ACB-9482-4EBF1173D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457325" cy="460208"/>
        </a:xfrm>
        <a:prstGeom prst="rect">
          <a:avLst/>
        </a:prstGeom>
      </xdr:spPr>
    </xdr:pic>
    <xdr:clientData/>
  </xdr:twoCellAnchor>
  <xdr:twoCellAnchor>
    <xdr:from>
      <xdr:col>12</xdr:col>
      <xdr:colOff>3048000</xdr:colOff>
      <xdr:row>10</xdr:row>
      <xdr:rowOff>247650</xdr:rowOff>
    </xdr:from>
    <xdr:to>
      <xdr:col>12</xdr:col>
      <xdr:colOff>3048000</xdr:colOff>
      <xdr:row>11</xdr:row>
      <xdr:rowOff>180975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58DA1E5-EB07-4624-7074-581F63870BCE}"/>
            </a:ext>
          </a:extLst>
        </xdr:cNvPr>
        <xdr:cNvCxnSpPr/>
      </xdr:nvCxnSpPr>
      <xdr:spPr>
        <a:xfrm>
          <a:off x="18907125" y="16859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0</xdr:col>
      <xdr:colOff>1504950</xdr:colOff>
      <xdr:row>2</xdr:row>
      <xdr:rowOff>190499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1916CA99-7E68-48F6-9BF3-10E2B8366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1457325" cy="504825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9</xdr:col>
      <xdr:colOff>152400</xdr:colOff>
      <xdr:row>2</xdr:row>
      <xdr:rowOff>99668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A34C13BC-2D2A-4B92-A7E6-BE30C7F2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85725"/>
          <a:ext cx="1600200" cy="39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0</xdr:row>
      <xdr:rowOff>57150</xdr:rowOff>
    </xdr:from>
    <xdr:to>
      <xdr:col>13</xdr:col>
      <xdr:colOff>1</xdr:colOff>
      <xdr:row>2</xdr:row>
      <xdr:rowOff>9525</xdr:rowOff>
    </xdr:to>
    <xdr:pic>
      <xdr:nvPicPr>
        <xdr:cNvPr id="2" name="Imagen 12" descr="CRA2013ByN RGB PQ jpg">
          <a:extLst>
            <a:ext uri="{FF2B5EF4-FFF2-40B4-BE49-F238E27FC236}">
              <a16:creationId xmlns:a16="http://schemas.microsoft.com/office/drawing/2014/main" id="{CA940B0B-AA64-40B3-BB6E-1D5340E381F8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1" y="57150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1619250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B1D12-04C3-4635-A5AA-E6D342898690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6192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0</xdr:row>
      <xdr:rowOff>57150</xdr:rowOff>
    </xdr:from>
    <xdr:to>
      <xdr:col>13</xdr:col>
      <xdr:colOff>1</xdr:colOff>
      <xdr:row>2</xdr:row>
      <xdr:rowOff>9525</xdr:rowOff>
    </xdr:to>
    <xdr:pic>
      <xdr:nvPicPr>
        <xdr:cNvPr id="2" name="Imagen 12" descr="CRA2013ByN RGB PQ jpg">
          <a:extLst>
            <a:ext uri="{FF2B5EF4-FFF2-40B4-BE49-F238E27FC236}">
              <a16:creationId xmlns:a16="http://schemas.microsoft.com/office/drawing/2014/main" id="{F79640B6-8598-4565-B15A-B8DFE9407C9A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1" y="57150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1619250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E93761-95AC-4569-91FF-17EE42D71BF7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619250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ramirez\Downloads\RECAUDOS%202024%201%20(2).xlsx" TargetMode="External"/><Relationship Id="rId1" Type="http://schemas.openxmlformats.org/officeDocument/2006/relationships/externalLinkPath" Target="/Users/yramirez/Downloads/RECAUDOS%202024%2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2024"/>
      <sheetName val="PROYECCIÓN RECAUDO 2024"/>
      <sheetName val="INGRESOS X CONTRIBUCIONES 2024"/>
      <sheetName val="INGRESOS X RENDIMIENTOS 2024"/>
      <sheetName val="COMPORTAMIENTO RECAUDO AL DÍA"/>
      <sheetName val="COMPORTAMIENTO RECAUDO GRÁFICA"/>
      <sheetName val="RECAUDOS 2021"/>
      <sheetName val="INGRESOS X RENDIMIENTOS CUN"/>
      <sheetName val="RESUMEN RECAUDOS"/>
    </sheetNames>
    <sheetDataSet>
      <sheetData sheetId="0">
        <row r="8">
          <cell r="G8">
            <v>30646392840</v>
          </cell>
        </row>
        <row r="13">
          <cell r="G13">
            <v>1279200269</v>
          </cell>
        </row>
        <row r="20">
          <cell r="G20">
            <v>1110055981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4-02-02T13:16:49.29" personId="{6F385F95-C2E1-44A1-9437-AF02C9008EE7}" id="{85F9D53A-D3AB-4B3F-8A5A-1AEA2A7D768F}">
    <text>PROYECCIÓN DE INGRESOS REALIZADA POR EL ÁREA DE TESORERÍA DE LA CRA..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4-02-02T13:16:49.29" personId="{6F385F95-C2E1-44A1-9437-AF02C9008EE7}" id="{8128D609-1339-4749-BB08-29C0D8ACA2E9}">
    <text>PROYECCIÓN DE INGRESOS REALIZADA POR EL ÁREA DE TESORERÍA DE LA CRA..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87EC-513B-429A-BE85-01DEF3AEFE90}">
  <dimension ref="E1:H21"/>
  <sheetViews>
    <sheetView topLeftCell="B1" zoomScaleNormal="100" workbookViewId="0">
      <selection activeCell="F27" sqref="F27"/>
    </sheetView>
  </sheetViews>
  <sheetFormatPr baseColWidth="10" defaultColWidth="11.42578125" defaultRowHeight="15.75" x14ac:dyDescent="0.25"/>
  <cols>
    <col min="1" max="5" width="11.42578125" style="79"/>
    <col min="6" max="6" width="42.28515625" style="79" customWidth="1"/>
    <col min="7" max="7" width="30.28515625" style="79" customWidth="1"/>
    <col min="8" max="16384" width="11.42578125" style="79"/>
  </cols>
  <sheetData>
    <row r="1" spans="5:8" ht="9" customHeight="1" thickBot="1" x14ac:dyDescent="0.3"/>
    <row r="2" spans="5:8" ht="23.25" customHeight="1" x14ac:dyDescent="0.25">
      <c r="E2" s="80"/>
      <c r="F2" s="108" t="s">
        <v>39</v>
      </c>
      <c r="G2" s="108"/>
      <c r="H2" s="81"/>
    </row>
    <row r="3" spans="5:8" ht="7.5" customHeight="1" x14ac:dyDescent="0.25">
      <c r="E3" s="82"/>
      <c r="F3" s="83"/>
      <c r="H3" s="84"/>
    </row>
    <row r="4" spans="5:8" ht="29.25" customHeight="1" x14ac:dyDescent="0.25">
      <c r="E4" s="82"/>
      <c r="F4" s="107" t="s">
        <v>40</v>
      </c>
      <c r="G4" s="107" t="s">
        <v>21</v>
      </c>
      <c r="H4" s="84"/>
    </row>
    <row r="5" spans="5:8" ht="42" customHeight="1" x14ac:dyDescent="0.25">
      <c r="E5" s="82"/>
      <c r="F5" s="107"/>
      <c r="G5" s="107"/>
      <c r="H5" s="84"/>
    </row>
    <row r="6" spans="5:8" ht="32.25" customHeight="1" x14ac:dyDescent="0.25">
      <c r="E6" s="82"/>
      <c r="F6" s="86" t="s">
        <v>41</v>
      </c>
      <c r="G6" s="87">
        <v>17607357000</v>
      </c>
      <c r="H6" s="84"/>
    </row>
    <row r="7" spans="5:8" x14ac:dyDescent="0.25">
      <c r="E7" s="82"/>
      <c r="F7" s="86" t="s">
        <v>42</v>
      </c>
      <c r="G7" s="87">
        <v>13039035840</v>
      </c>
      <c r="H7" s="84"/>
    </row>
    <row r="8" spans="5:8" ht="17.25" customHeight="1" x14ac:dyDescent="0.25">
      <c r="E8" s="82"/>
      <c r="F8" s="85" t="s">
        <v>15</v>
      </c>
      <c r="G8" s="88">
        <f>G6+G7</f>
        <v>30646392840</v>
      </c>
      <c r="H8" s="84"/>
    </row>
    <row r="9" spans="5:8" ht="13.5" customHeight="1" thickBot="1" x14ac:dyDescent="0.3">
      <c r="E9" s="89"/>
      <c r="F9" s="90"/>
      <c r="G9" s="90"/>
      <c r="H9" s="91"/>
    </row>
    <row r="10" spans="5:8" ht="33.75" customHeight="1" x14ac:dyDescent="0.25">
      <c r="E10" s="82"/>
      <c r="F10" s="109" t="s">
        <v>24</v>
      </c>
      <c r="G10" s="109"/>
      <c r="H10" s="92"/>
    </row>
    <row r="11" spans="5:8" x14ac:dyDescent="0.25">
      <c r="E11" s="82"/>
      <c r="F11" s="107" t="s">
        <v>40</v>
      </c>
      <c r="G11" s="107" t="s">
        <v>21</v>
      </c>
      <c r="H11" s="84"/>
    </row>
    <row r="12" spans="5:8" x14ac:dyDescent="0.25">
      <c r="E12" s="82"/>
      <c r="F12" s="107"/>
      <c r="G12" s="107"/>
      <c r="H12" s="84"/>
    </row>
    <row r="13" spans="5:8" x14ac:dyDescent="0.25">
      <c r="E13" s="82"/>
      <c r="F13" s="93" t="s">
        <v>43</v>
      </c>
      <c r="G13" s="94">
        <v>1279200269</v>
      </c>
      <c r="H13" s="84"/>
    </row>
    <row r="14" spans="5:8" ht="16.5" thickBot="1" x14ac:dyDescent="0.3">
      <c r="E14" s="89"/>
      <c r="F14" s="90"/>
      <c r="G14" s="90"/>
      <c r="H14" s="91"/>
    </row>
    <row r="15" spans="5:8" ht="9" customHeight="1" x14ac:dyDescent="0.25">
      <c r="E15" s="80"/>
      <c r="F15" s="95"/>
      <c r="G15" s="95"/>
      <c r="H15" s="81"/>
    </row>
    <row r="16" spans="5:8" ht="15" customHeight="1" x14ac:dyDescent="0.25">
      <c r="E16" s="82"/>
      <c r="F16" s="106" t="s">
        <v>44</v>
      </c>
      <c r="G16" s="106"/>
      <c r="H16" s="84"/>
    </row>
    <row r="17" spans="5:8" ht="12.75" customHeight="1" x14ac:dyDescent="0.25">
      <c r="E17" s="82"/>
      <c r="H17" s="84"/>
    </row>
    <row r="18" spans="5:8" ht="7.5" customHeight="1" x14ac:dyDescent="0.25">
      <c r="E18" s="82"/>
      <c r="F18" s="107" t="s">
        <v>40</v>
      </c>
      <c r="G18" s="107" t="s">
        <v>21</v>
      </c>
      <c r="H18" s="84"/>
    </row>
    <row r="19" spans="5:8" x14ac:dyDescent="0.25">
      <c r="E19" s="82"/>
      <c r="F19" s="107"/>
      <c r="G19" s="107"/>
      <c r="H19" s="84"/>
    </row>
    <row r="20" spans="5:8" x14ac:dyDescent="0.25">
      <c r="E20" s="82"/>
      <c r="F20" s="93" t="s">
        <v>45</v>
      </c>
      <c r="G20" s="94">
        <v>1110055981</v>
      </c>
      <c r="H20" s="84"/>
    </row>
    <row r="21" spans="5:8" ht="16.5" thickBot="1" x14ac:dyDescent="0.3">
      <c r="E21" s="89"/>
      <c r="F21" s="90"/>
      <c r="G21" s="90"/>
      <c r="H21" s="91"/>
    </row>
  </sheetData>
  <mergeCells count="9">
    <mergeCell ref="F16:G16"/>
    <mergeCell ref="F18:F19"/>
    <mergeCell ref="G18:G19"/>
    <mergeCell ref="F2:G2"/>
    <mergeCell ref="F4:F5"/>
    <mergeCell ref="G4:G5"/>
    <mergeCell ref="F10:G10"/>
    <mergeCell ref="F11:F12"/>
    <mergeCell ref="G11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9731-CCC5-40AC-8DC2-D1E6431BFA47}">
  <dimension ref="D3:G11"/>
  <sheetViews>
    <sheetView workbookViewId="0">
      <selection activeCell="K7" sqref="K7"/>
    </sheetView>
  </sheetViews>
  <sheetFormatPr baseColWidth="10" defaultColWidth="11.42578125" defaultRowHeight="17.25" x14ac:dyDescent="0.3"/>
  <cols>
    <col min="1" max="5" width="11.42578125" style="96"/>
    <col min="6" max="6" width="67.42578125" style="96" customWidth="1"/>
    <col min="7" max="7" width="28.140625" style="96" customWidth="1"/>
    <col min="8" max="8" width="21.140625" style="96" customWidth="1"/>
    <col min="9" max="16384" width="11.42578125" style="96"/>
  </cols>
  <sheetData>
    <row r="3" spans="4:7" ht="19.5" x14ac:dyDescent="0.3">
      <c r="D3" s="111" t="s">
        <v>46</v>
      </c>
      <c r="E3" s="111"/>
      <c r="F3" s="111"/>
      <c r="G3" s="111"/>
    </row>
    <row r="6" spans="4:7" x14ac:dyDescent="0.3">
      <c r="D6" s="112" t="s">
        <v>47</v>
      </c>
      <c r="E6" s="112"/>
      <c r="F6" s="112"/>
      <c r="G6" s="112" t="s">
        <v>21</v>
      </c>
    </row>
    <row r="7" spans="4:7" x14ac:dyDescent="0.3">
      <c r="D7" s="112"/>
      <c r="E7" s="112"/>
      <c r="F7" s="112"/>
      <c r="G7" s="112"/>
    </row>
    <row r="8" spans="4:7" ht="19.5" x14ac:dyDescent="0.3">
      <c r="D8" s="113" t="s">
        <v>32</v>
      </c>
      <c r="E8" s="113"/>
      <c r="F8" s="113"/>
      <c r="G8" s="97">
        <f>'[1]PRESUPUESTO 2024'!G8</f>
        <v>30646392840</v>
      </c>
    </row>
    <row r="9" spans="4:7" ht="19.5" x14ac:dyDescent="0.3">
      <c r="D9" s="113" t="s">
        <v>18</v>
      </c>
      <c r="E9" s="113"/>
      <c r="F9" s="113"/>
      <c r="G9" s="15">
        <f>'[1]PRESUPUESTO 2024'!G13</f>
        <v>1279200269</v>
      </c>
    </row>
    <row r="10" spans="4:7" ht="19.5" x14ac:dyDescent="0.3">
      <c r="D10" s="114" t="s">
        <v>48</v>
      </c>
      <c r="E10" s="114"/>
      <c r="F10" s="114"/>
      <c r="G10" s="15">
        <f>'[1]PRESUPUESTO 2024'!G20</f>
        <v>1110055981</v>
      </c>
    </row>
    <row r="11" spans="4:7" ht="19.5" x14ac:dyDescent="0.3">
      <c r="D11" s="110" t="s">
        <v>34</v>
      </c>
      <c r="E11" s="110"/>
      <c r="F11" s="110"/>
      <c r="G11" s="98">
        <f>G8-G9-G10</f>
        <v>28257136590</v>
      </c>
    </row>
  </sheetData>
  <mergeCells count="7">
    <mergeCell ref="D11:F11"/>
    <mergeCell ref="D3:G3"/>
    <mergeCell ref="D6:F7"/>
    <mergeCell ref="G6:G7"/>
    <mergeCell ref="D8:F8"/>
    <mergeCell ref="D9:F9"/>
    <mergeCell ref="D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5"/>
  <sheetViews>
    <sheetView tabSelected="1" zoomScaleNormal="100" workbookViewId="0">
      <selection activeCell="E31" sqref="E31"/>
    </sheetView>
  </sheetViews>
  <sheetFormatPr baseColWidth="10" defaultColWidth="11.42578125" defaultRowHeight="15" x14ac:dyDescent="0.25"/>
  <cols>
    <col min="1" max="1" width="28.42578125" style="2" customWidth="1"/>
    <col min="2" max="2" width="28.85546875" style="2" bestFit="1" customWidth="1"/>
    <col min="3" max="3" width="20.42578125" style="2" bestFit="1" customWidth="1"/>
    <col min="4" max="12" width="19.28515625" style="2" bestFit="1" customWidth="1"/>
    <col min="13" max="13" width="50.28515625" style="2" customWidth="1"/>
    <col min="14" max="14" width="13.7109375" style="2" bestFit="1" customWidth="1"/>
    <col min="15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132" t="s">
        <v>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133" t="s">
        <v>50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18" t="s">
        <v>16</v>
      </c>
      <c r="B11" s="68">
        <f>'ENERO 2024'!B9+'ENERO 2024'!D13</f>
        <v>6405733449.6900005</v>
      </c>
      <c r="C11" s="52">
        <f>B11+'FEBRERO 2024'!C9+'INGRESOS X RENDIMIENTOS - CUN'!B8+'INGRESOS X RENDIMIENTOS - CUN'!B9</f>
        <v>12624802551.82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36"/>
    </row>
    <row r="13" spans="1:51" x14ac:dyDescent="0.25">
      <c r="A13" s="64"/>
      <c r="B13" s="65"/>
      <c r="C13" s="4"/>
      <c r="D13" s="4"/>
      <c r="E13" s="4"/>
      <c r="F13" s="4"/>
      <c r="G13" s="4"/>
      <c r="H13" s="4"/>
      <c r="I13" s="4"/>
      <c r="J13" s="4"/>
      <c r="K13" s="4"/>
      <c r="M13" s="36"/>
      <c r="N13" s="36"/>
    </row>
    <row r="14" spans="1:51" x14ac:dyDescent="0.25">
      <c r="A14" s="56" t="s">
        <v>59</v>
      </c>
      <c r="B14" s="65"/>
      <c r="C14" s="4"/>
      <c r="D14" s="4"/>
      <c r="E14" s="4"/>
      <c r="F14" s="4"/>
      <c r="G14" s="4"/>
      <c r="H14" s="4"/>
      <c r="I14" s="4"/>
      <c r="J14" s="4"/>
      <c r="K14" s="4"/>
      <c r="M14" s="36"/>
      <c r="N14" s="51"/>
    </row>
    <row r="15" spans="1:51" x14ac:dyDescent="0.25">
      <c r="A15" s="66"/>
      <c r="B15" s="67"/>
      <c r="K15" s="51"/>
      <c r="N15" s="36"/>
    </row>
    <row r="16" spans="1:51" x14ac:dyDescent="0.25">
      <c r="K16" s="51"/>
      <c r="M16" s="51"/>
      <c r="N16" s="58"/>
    </row>
    <row r="17" spans="1:13" s="56" customFormat="1" x14ac:dyDescent="0.25">
      <c r="A17" s="159" t="s">
        <v>57</v>
      </c>
      <c r="B17" s="160" t="s">
        <v>54</v>
      </c>
      <c r="M17" s="58"/>
    </row>
    <row r="18" spans="1:13" x14ac:dyDescent="0.25">
      <c r="A18" s="159" t="s">
        <v>57</v>
      </c>
      <c r="B18" s="160" t="s">
        <v>55</v>
      </c>
    </row>
    <row r="19" spans="1:13" x14ac:dyDescent="0.25">
      <c r="A19" s="159" t="s">
        <v>57</v>
      </c>
      <c r="B19" s="160" t="s">
        <v>56</v>
      </c>
    </row>
    <row r="20" spans="1:13" x14ac:dyDescent="0.25">
      <c r="A20" s="161" t="s">
        <v>58</v>
      </c>
      <c r="B20" s="162" t="s">
        <v>60</v>
      </c>
    </row>
    <row r="22" spans="1:13" x14ac:dyDescent="0.25">
      <c r="D22" s="54"/>
    </row>
    <row r="25" spans="1:13" x14ac:dyDescent="0.25">
      <c r="E25" s="51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6CE5-C063-4CE7-92D1-290514BB347F}">
  <sheetPr>
    <tabColor rgb="FF002060"/>
  </sheetPr>
  <dimension ref="A6:I20"/>
  <sheetViews>
    <sheetView workbookViewId="0">
      <selection activeCell="H33" sqref="H33"/>
    </sheetView>
  </sheetViews>
  <sheetFormatPr baseColWidth="10" defaultRowHeight="15" x14ac:dyDescent="0.25"/>
  <cols>
    <col min="1" max="1" width="55.7109375" style="2" customWidth="1"/>
    <col min="2" max="2" width="30.5703125" style="2" customWidth="1"/>
    <col min="3" max="5" width="11.42578125" style="2"/>
    <col min="6" max="6" width="34.85546875" style="2" customWidth="1"/>
    <col min="7" max="8" width="11.42578125" style="2"/>
    <col min="9" max="9" width="14.7109375" style="2" customWidth="1"/>
    <col min="10" max="16384" width="11.42578125" style="2"/>
  </cols>
  <sheetData>
    <row r="6" spans="1:9" x14ac:dyDescent="0.25">
      <c r="A6" s="125" t="s">
        <v>27</v>
      </c>
      <c r="B6" s="125"/>
    </row>
    <row r="7" spans="1:9" x14ac:dyDescent="0.25">
      <c r="A7" s="102" t="s">
        <v>25</v>
      </c>
      <c r="B7" s="102" t="s">
        <v>51</v>
      </c>
      <c r="C7" s="45"/>
    </row>
    <row r="8" spans="1:9" ht="15.75" thickBot="1" x14ac:dyDescent="0.3">
      <c r="A8" s="103" t="s">
        <v>1</v>
      </c>
      <c r="B8" s="104">
        <v>84964666</v>
      </c>
      <c r="C8" s="47"/>
    </row>
    <row r="9" spans="1:9" x14ac:dyDescent="0.25">
      <c r="A9" s="103" t="s">
        <v>2</v>
      </c>
      <c r="B9" s="104">
        <v>117232193</v>
      </c>
      <c r="C9" s="54"/>
      <c r="D9" s="126" t="s">
        <v>20</v>
      </c>
      <c r="E9" s="127"/>
      <c r="F9" s="128"/>
      <c r="G9" s="129" t="s">
        <v>21</v>
      </c>
      <c r="H9" s="128"/>
      <c r="I9" s="62" t="s">
        <v>22</v>
      </c>
    </row>
    <row r="10" spans="1:9" x14ac:dyDescent="0.25">
      <c r="A10" s="103" t="s">
        <v>3</v>
      </c>
      <c r="B10" s="104"/>
      <c r="C10" s="54"/>
      <c r="D10" s="115" t="s">
        <v>53</v>
      </c>
      <c r="E10" s="116"/>
      <c r="F10" s="117"/>
      <c r="G10" s="130">
        <f>'PRESUPUESTO 2024'!G20</f>
        <v>1110055981</v>
      </c>
      <c r="H10" s="131"/>
      <c r="I10" s="59">
        <v>1</v>
      </c>
    </row>
    <row r="11" spans="1:9" x14ac:dyDescent="0.25">
      <c r="A11" s="103" t="s">
        <v>4</v>
      </c>
      <c r="B11" s="104"/>
      <c r="D11" s="115" t="s">
        <v>52</v>
      </c>
      <c r="E11" s="116"/>
      <c r="F11" s="117"/>
      <c r="G11" s="118">
        <f>B20</f>
        <v>202196859</v>
      </c>
      <c r="H11" s="119"/>
      <c r="I11" s="60">
        <f>G11*I10/G10</f>
        <v>0.18215014599340285</v>
      </c>
    </row>
    <row r="12" spans="1:9" ht="15.75" thickBot="1" x14ac:dyDescent="0.3">
      <c r="A12" s="103" t="s">
        <v>5</v>
      </c>
      <c r="B12" s="104"/>
      <c r="D12" s="120" t="s">
        <v>37</v>
      </c>
      <c r="E12" s="121"/>
      <c r="F12" s="122"/>
      <c r="G12" s="123">
        <f>G10-G11</f>
        <v>907859122</v>
      </c>
      <c r="H12" s="124"/>
      <c r="I12" s="61">
        <f>I10-I11</f>
        <v>0.81784985400659715</v>
      </c>
    </row>
    <row r="13" spans="1:9" x14ac:dyDescent="0.25">
      <c r="A13" s="103" t="s">
        <v>6</v>
      </c>
      <c r="B13" s="104"/>
    </row>
    <row r="14" spans="1:9" x14ac:dyDescent="0.25">
      <c r="A14" s="103" t="s">
        <v>7</v>
      </c>
      <c r="B14" s="104"/>
    </row>
    <row r="15" spans="1:9" x14ac:dyDescent="0.25">
      <c r="A15" s="103" t="s">
        <v>8</v>
      </c>
      <c r="B15" s="104"/>
    </row>
    <row r="16" spans="1:9" x14ac:dyDescent="0.25">
      <c r="A16" s="103" t="s">
        <v>9</v>
      </c>
      <c r="B16" s="104"/>
    </row>
    <row r="17" spans="1:5" x14ac:dyDescent="0.25">
      <c r="A17" s="103" t="s">
        <v>10</v>
      </c>
      <c r="B17" s="104"/>
      <c r="E17" s="51"/>
    </row>
    <row r="18" spans="1:5" x14ac:dyDescent="0.25">
      <c r="A18" s="103" t="s">
        <v>11</v>
      </c>
      <c r="B18" s="104"/>
    </row>
    <row r="19" spans="1:5" x14ac:dyDescent="0.25">
      <c r="A19" s="103" t="s">
        <v>12</v>
      </c>
      <c r="B19" s="104"/>
    </row>
    <row r="20" spans="1:5" ht="15.75" x14ac:dyDescent="0.25">
      <c r="A20" s="105"/>
      <c r="B20" s="63">
        <f>SUM(B8:B19)</f>
        <v>202196859</v>
      </c>
    </row>
  </sheetData>
  <mergeCells count="9">
    <mergeCell ref="D11:F11"/>
    <mergeCell ref="G11:H11"/>
    <mergeCell ref="D12:F12"/>
    <mergeCell ref="G12:H12"/>
    <mergeCell ref="A6:B6"/>
    <mergeCell ref="D9:F9"/>
    <mergeCell ref="G9:H9"/>
    <mergeCell ref="D10:F10"/>
    <mergeCell ref="G10:H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AC55-1DBB-4560-9137-DC4507666621}">
  <sheetPr>
    <tabColor rgb="FF002060"/>
  </sheetPr>
  <dimension ref="A1:Q55"/>
  <sheetViews>
    <sheetView zoomScaleNormal="100" workbookViewId="0">
      <selection activeCell="K34" sqref="K34"/>
    </sheetView>
  </sheetViews>
  <sheetFormatPr baseColWidth="10" defaultColWidth="11.42578125" defaultRowHeight="15" x14ac:dyDescent="0.25"/>
  <cols>
    <col min="1" max="1" width="31.7109375" style="2" bestFit="1" customWidth="1"/>
    <col min="2" max="2" width="20.85546875" style="2" customWidth="1"/>
    <col min="3" max="3" width="17" style="2" customWidth="1"/>
    <col min="4" max="4" width="20" style="2" bestFit="1" customWidth="1"/>
    <col min="5" max="5" width="15" style="2" bestFit="1" customWidth="1"/>
    <col min="6" max="6" width="12.28515625" style="2" bestFit="1" customWidth="1"/>
    <col min="7" max="7" width="11.85546875" style="2" customWidth="1"/>
    <col min="8" max="8" width="12" style="2" bestFit="1" customWidth="1"/>
    <col min="9" max="9" width="17.5703125" style="2" bestFit="1" customWidth="1"/>
    <col min="10" max="10" width="13.85546875" style="2" bestFit="1" customWidth="1"/>
    <col min="11" max="11" width="17" style="2" customWidth="1"/>
    <col min="12" max="12" width="13.42578125" style="2" customWidth="1"/>
    <col min="13" max="13" width="13.710937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x14ac:dyDescent="0.25">
      <c r="A3" s="137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1"/>
    </row>
    <row r="4" spans="1:14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 x14ac:dyDescent="0.25">
      <c r="A5" s="133" t="s">
        <v>31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4" x14ac:dyDescent="0.25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5" t="s">
        <v>11</v>
      </c>
      <c r="M6" s="25" t="s">
        <v>12</v>
      </c>
    </row>
    <row r="7" spans="1:14" x14ac:dyDescent="0.25">
      <c r="A7" s="26" t="s">
        <v>13</v>
      </c>
      <c r="B7" s="69">
        <v>2066898136.1900001</v>
      </c>
      <c r="C7" s="27"/>
      <c r="D7" s="28"/>
      <c r="E7" s="28"/>
      <c r="F7" s="28"/>
      <c r="G7" s="28"/>
      <c r="H7" s="19"/>
      <c r="I7" s="28"/>
      <c r="J7" s="28"/>
      <c r="K7" s="28"/>
      <c r="L7" s="28"/>
      <c r="M7" s="29"/>
    </row>
    <row r="8" spans="1:14" x14ac:dyDescent="0.25">
      <c r="A8" s="26" t="s">
        <v>14</v>
      </c>
      <c r="B8" s="70">
        <v>3059635044.5</v>
      </c>
      <c r="C8" s="27"/>
      <c r="D8" s="28"/>
      <c r="E8" s="53"/>
      <c r="F8" s="28"/>
      <c r="G8" s="28"/>
      <c r="H8" s="19"/>
      <c r="I8" s="30"/>
      <c r="J8" s="28"/>
      <c r="K8" s="28"/>
      <c r="L8" s="31"/>
      <c r="M8" s="29"/>
    </row>
    <row r="9" spans="1:14" ht="15.75" thickBot="1" x14ac:dyDescent="0.3">
      <c r="A9" s="32" t="s">
        <v>15</v>
      </c>
      <c r="B9" s="34">
        <f>B7+B8</f>
        <v>5126533180.6900005</v>
      </c>
      <c r="C9" s="33">
        <v>0</v>
      </c>
      <c r="D9" s="33">
        <f t="shared" ref="D9:G9" si="0">D7+D8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>H7+H8</f>
        <v>0</v>
      </c>
      <c r="I9" s="33">
        <f>I7+I8</f>
        <v>0</v>
      </c>
      <c r="J9" s="33">
        <f>SUM(J7:J8)</f>
        <v>0</v>
      </c>
      <c r="K9" s="33">
        <f>K7+K8</f>
        <v>0</v>
      </c>
      <c r="L9" s="33">
        <f>L7+L8</f>
        <v>0</v>
      </c>
      <c r="M9" s="35">
        <f>M7+M8</f>
        <v>0</v>
      </c>
    </row>
    <row r="10" spans="1:14" x14ac:dyDescent="0.25">
      <c r="A10" s="138" t="s">
        <v>17</v>
      </c>
      <c r="B10" s="138"/>
      <c r="C10" s="36"/>
      <c r="D10" s="36"/>
      <c r="E10" s="36"/>
      <c r="F10" s="36"/>
      <c r="G10" s="36"/>
      <c r="H10" s="36"/>
      <c r="I10" s="37"/>
      <c r="J10" s="36"/>
      <c r="K10" s="36"/>
      <c r="L10" s="5"/>
      <c r="M10" s="36"/>
    </row>
    <row r="11" spans="1:14" ht="9.75" customHeight="1" x14ac:dyDescent="0.25">
      <c r="A11" s="38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9"/>
      <c r="M11" s="36"/>
    </row>
    <row r="12" spans="1:14" x14ac:dyDescent="0.25">
      <c r="A12" s="139" t="s">
        <v>32</v>
      </c>
      <c r="B12" s="139"/>
      <c r="C12" s="139"/>
      <c r="D12" s="71">
        <f>'PRESUPUESTO 2024'!G8</f>
        <v>30646392840</v>
      </c>
      <c r="E12" s="40"/>
      <c r="F12" s="36"/>
      <c r="G12" s="36"/>
      <c r="H12" s="36"/>
      <c r="I12" s="41"/>
      <c r="J12" s="36"/>
      <c r="K12" s="36"/>
      <c r="L12" s="5"/>
      <c r="M12" s="36"/>
    </row>
    <row r="13" spans="1:14" x14ac:dyDescent="0.25">
      <c r="A13" s="139" t="s">
        <v>18</v>
      </c>
      <c r="B13" s="139"/>
      <c r="C13" s="139"/>
      <c r="D13" s="72">
        <f>'PRESUPUESTO 2024'!G13</f>
        <v>1279200269</v>
      </c>
      <c r="E13" s="36"/>
      <c r="F13" s="36"/>
      <c r="G13" s="36"/>
      <c r="H13" s="36"/>
      <c r="I13" s="41"/>
      <c r="J13" s="36"/>
      <c r="K13" s="36"/>
      <c r="L13" s="5"/>
    </row>
    <row r="14" spans="1:14" ht="15.75" customHeight="1" x14ac:dyDescent="0.25">
      <c r="A14" s="140" t="s">
        <v>33</v>
      </c>
      <c r="B14" s="140"/>
      <c r="C14" s="140"/>
      <c r="D14" s="55">
        <f>'PRESUPUESTO 2024'!G20</f>
        <v>1110055981</v>
      </c>
      <c r="E14" s="42"/>
      <c r="F14" s="36"/>
      <c r="G14" s="36"/>
      <c r="H14" s="36"/>
      <c r="L14" s="5"/>
    </row>
    <row r="15" spans="1:14" x14ac:dyDescent="0.25">
      <c r="A15" s="140" t="s">
        <v>34</v>
      </c>
      <c r="B15" s="140"/>
      <c r="C15" s="140"/>
      <c r="D15" s="73">
        <f>D12-D13-D14</f>
        <v>28257136590</v>
      </c>
      <c r="E15" s="36"/>
      <c r="F15" s="36"/>
      <c r="G15" s="36"/>
      <c r="H15" s="36"/>
      <c r="I15" s="45"/>
      <c r="L15" s="5"/>
    </row>
    <row r="16" spans="1:14" x14ac:dyDescent="0.25">
      <c r="A16" s="141"/>
      <c r="B16" s="141"/>
      <c r="C16" s="43"/>
      <c r="D16" s="36"/>
      <c r="E16" s="36"/>
      <c r="F16" s="36"/>
      <c r="G16" s="36"/>
      <c r="H16" s="36"/>
      <c r="I16" s="45"/>
      <c r="K16" s="74"/>
      <c r="L16" s="5"/>
    </row>
    <row r="17" spans="1:17" x14ac:dyDescent="0.25">
      <c r="A17" s="142" t="s">
        <v>19</v>
      </c>
      <c r="B17" s="142"/>
      <c r="C17" s="142"/>
      <c r="D17" s="142"/>
      <c r="E17" s="142"/>
      <c r="F17" s="142"/>
      <c r="G17" s="36"/>
      <c r="H17" s="36"/>
      <c r="I17" s="41"/>
      <c r="J17" s="75"/>
      <c r="K17" s="36"/>
      <c r="L17" s="5"/>
      <c r="M17" s="36"/>
    </row>
    <row r="18" spans="1:17" x14ac:dyDescent="0.25">
      <c r="A18" s="143" t="s">
        <v>20</v>
      </c>
      <c r="B18" s="144"/>
      <c r="C18" s="145"/>
      <c r="D18" s="143" t="s">
        <v>21</v>
      </c>
      <c r="E18" s="145"/>
      <c r="F18" s="44" t="s">
        <v>22</v>
      </c>
      <c r="I18" s="45"/>
      <c r="J18" s="76"/>
    </row>
    <row r="19" spans="1:17" x14ac:dyDescent="0.25">
      <c r="A19" s="136" t="s">
        <v>35</v>
      </c>
      <c r="B19" s="116"/>
      <c r="C19" s="117"/>
      <c r="D19" s="130">
        <f>D15</f>
        <v>28257136590</v>
      </c>
      <c r="E19" s="131"/>
      <c r="F19" s="46">
        <v>1</v>
      </c>
      <c r="I19" s="45"/>
      <c r="K19" s="47"/>
      <c r="P19" s="47"/>
    </row>
    <row r="20" spans="1:17" x14ac:dyDescent="0.25">
      <c r="A20" s="136" t="s">
        <v>36</v>
      </c>
      <c r="B20" s="116"/>
      <c r="C20" s="117"/>
      <c r="D20" s="118">
        <f>SUM(B9:M9)-C26</f>
        <v>5126533180.6900005</v>
      </c>
      <c r="E20" s="119"/>
      <c r="F20" s="48">
        <f>D20*F19/D19</f>
        <v>0.1814243691805717</v>
      </c>
      <c r="I20" s="45"/>
      <c r="P20" s="47"/>
    </row>
    <row r="21" spans="1:17" ht="15.75" hidden="1" customHeight="1" x14ac:dyDescent="0.25">
      <c r="A21" s="146" t="s">
        <v>23</v>
      </c>
      <c r="B21" s="147"/>
      <c r="C21" s="148"/>
      <c r="D21" s="149">
        <f>D19-D20</f>
        <v>23130603409.309998</v>
      </c>
      <c r="E21" s="150"/>
      <c r="F21" s="49">
        <f>F19-F20</f>
        <v>0.8185756308194283</v>
      </c>
      <c r="I21" s="45"/>
    </row>
    <row r="22" spans="1:17" ht="15.75" hidden="1" customHeight="1" x14ac:dyDescent="0.25">
      <c r="A22" s="136" t="s">
        <v>24</v>
      </c>
      <c r="B22" s="116"/>
      <c r="C22" s="117"/>
      <c r="D22" s="151"/>
      <c r="E22" s="152"/>
      <c r="F22" s="50">
        <f>D22/D19</f>
        <v>0</v>
      </c>
      <c r="I22" s="45"/>
    </row>
    <row r="23" spans="1:17" x14ac:dyDescent="0.25">
      <c r="A23" s="146" t="s">
        <v>37</v>
      </c>
      <c r="B23" s="147"/>
      <c r="C23" s="148"/>
      <c r="D23" s="153">
        <f>D19-D20-D22</f>
        <v>23130603409.309998</v>
      </c>
      <c r="E23" s="154"/>
      <c r="F23" s="49">
        <f>F19-F20-F22</f>
        <v>0.8185756308194283</v>
      </c>
      <c r="I23" s="45"/>
      <c r="K23" s="51"/>
      <c r="P23" s="47"/>
    </row>
    <row r="24" spans="1:17" x14ac:dyDescent="0.25">
      <c r="A24" s="155" t="s">
        <v>17</v>
      </c>
      <c r="B24" s="155"/>
      <c r="E24" s="51"/>
      <c r="H24" s="51"/>
      <c r="I24" s="45"/>
      <c r="K24" s="51"/>
      <c r="P24" s="47"/>
    </row>
    <row r="25" spans="1:17" x14ac:dyDescent="0.25">
      <c r="A25" s="38"/>
      <c r="B25" s="38"/>
      <c r="E25" s="51"/>
      <c r="H25" s="51"/>
      <c r="I25" s="45"/>
      <c r="Q25" s="47"/>
    </row>
    <row r="26" spans="1:17" x14ac:dyDescent="0.25">
      <c r="A26" s="156" t="s">
        <v>38</v>
      </c>
      <c r="B26" s="157"/>
      <c r="C26" s="77"/>
      <c r="E26" s="47"/>
      <c r="Q26" s="47"/>
    </row>
    <row r="27" spans="1:17" x14ac:dyDescent="0.25">
      <c r="D27" s="47"/>
      <c r="I27" s="47"/>
      <c r="K27" s="78"/>
    </row>
    <row r="38" spans="1:10" x14ac:dyDescent="0.25">
      <c r="C38" s="45"/>
      <c r="J38" s="51"/>
    </row>
    <row r="39" spans="1:10" x14ac:dyDescent="0.25">
      <c r="C39" s="47"/>
    </row>
    <row r="41" spans="1:10" x14ac:dyDescent="0.25">
      <c r="A41" s="158" t="s">
        <v>27</v>
      </c>
      <c r="B41" s="158"/>
    </row>
    <row r="42" spans="1:10" x14ac:dyDescent="0.25">
      <c r="A42" s="99" t="s">
        <v>25</v>
      </c>
      <c r="B42" s="99" t="s">
        <v>26</v>
      </c>
      <c r="C42" s="45"/>
    </row>
    <row r="43" spans="1:10" ht="15.75" thickBot="1" x14ac:dyDescent="0.3">
      <c r="A43" s="100" t="s">
        <v>1</v>
      </c>
      <c r="B43" s="101"/>
      <c r="C43" s="47"/>
    </row>
    <row r="44" spans="1:10" x14ac:dyDescent="0.25">
      <c r="A44" s="100" t="s">
        <v>2</v>
      </c>
      <c r="B44" s="101"/>
      <c r="C44" s="54"/>
      <c r="D44" s="126" t="s">
        <v>20</v>
      </c>
      <c r="E44" s="127"/>
      <c r="F44" s="128"/>
      <c r="G44" s="129" t="s">
        <v>21</v>
      </c>
      <c r="H44" s="128"/>
      <c r="I44" s="62" t="s">
        <v>22</v>
      </c>
    </row>
    <row r="45" spans="1:10" x14ac:dyDescent="0.25">
      <c r="A45" s="100" t="s">
        <v>3</v>
      </c>
      <c r="B45" s="101"/>
      <c r="C45" s="54"/>
      <c r="D45" s="115" t="s">
        <v>28</v>
      </c>
      <c r="E45" s="116"/>
      <c r="F45" s="117"/>
      <c r="G45" s="130">
        <f>'PRESUPUESTO 2024'!G20</f>
        <v>1110055981</v>
      </c>
      <c r="H45" s="131"/>
      <c r="I45" s="59">
        <v>1</v>
      </c>
    </row>
    <row r="46" spans="1:10" x14ac:dyDescent="0.25">
      <c r="A46" s="100" t="s">
        <v>4</v>
      </c>
      <c r="B46" s="101"/>
      <c r="D46" s="115" t="s">
        <v>29</v>
      </c>
      <c r="E46" s="116"/>
      <c r="F46" s="117"/>
      <c r="G46" s="118">
        <f>B55</f>
        <v>0</v>
      </c>
      <c r="H46" s="119"/>
      <c r="I46" s="60">
        <f>G46*I45/G45</f>
        <v>0</v>
      </c>
    </row>
    <row r="47" spans="1:10" ht="15.75" thickBot="1" x14ac:dyDescent="0.3">
      <c r="A47" s="100" t="s">
        <v>5</v>
      </c>
      <c r="B47" s="101"/>
      <c r="D47" s="120" t="s">
        <v>23</v>
      </c>
      <c r="E47" s="121"/>
      <c r="F47" s="122"/>
      <c r="G47" s="123">
        <f>G45-G46</f>
        <v>1110055981</v>
      </c>
      <c r="H47" s="124"/>
      <c r="I47" s="61">
        <f>I45-I46</f>
        <v>1</v>
      </c>
    </row>
    <row r="48" spans="1:10" x14ac:dyDescent="0.25">
      <c r="A48" s="100" t="s">
        <v>6</v>
      </c>
      <c r="B48" s="101"/>
    </row>
    <row r="49" spans="1:5" x14ac:dyDescent="0.25">
      <c r="A49" s="100" t="s">
        <v>7</v>
      </c>
      <c r="B49" s="101"/>
    </row>
    <row r="50" spans="1:5" x14ac:dyDescent="0.25">
      <c r="A50" s="100" t="s">
        <v>8</v>
      </c>
      <c r="B50" s="101"/>
    </row>
    <row r="51" spans="1:5" x14ac:dyDescent="0.25">
      <c r="A51" s="100" t="s">
        <v>9</v>
      </c>
      <c r="B51" s="101"/>
    </row>
    <row r="52" spans="1:5" x14ac:dyDescent="0.25">
      <c r="A52" s="100" t="s">
        <v>10</v>
      </c>
      <c r="B52" s="101"/>
      <c r="E52" s="51"/>
    </row>
    <row r="53" spans="1:5" x14ac:dyDescent="0.25">
      <c r="A53" s="100" t="s">
        <v>11</v>
      </c>
      <c r="B53" s="101"/>
    </row>
    <row r="54" spans="1:5" x14ac:dyDescent="0.25">
      <c r="A54" s="100" t="s">
        <v>12</v>
      </c>
      <c r="B54" s="101"/>
    </row>
    <row r="55" spans="1:5" ht="15.75" x14ac:dyDescent="0.25">
      <c r="A55" s="57"/>
      <c r="B55" s="63"/>
    </row>
  </sheetData>
  <mergeCells count="32">
    <mergeCell ref="D47:F47"/>
    <mergeCell ref="G47:H47"/>
    <mergeCell ref="A23:C23"/>
    <mergeCell ref="D23:E23"/>
    <mergeCell ref="A24:B24"/>
    <mergeCell ref="A26:B26"/>
    <mergeCell ref="A41:B41"/>
    <mergeCell ref="D44:F44"/>
    <mergeCell ref="G44:H44"/>
    <mergeCell ref="D45:F45"/>
    <mergeCell ref="G45:H45"/>
    <mergeCell ref="D46:F46"/>
    <mergeCell ref="G46:H46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0F6A3-D934-4DCE-9A42-EE65A91B13E8}">
  <sheetPr>
    <tabColor rgb="FF002060"/>
  </sheetPr>
  <dimension ref="A1:Q55"/>
  <sheetViews>
    <sheetView zoomScaleNormal="100" workbookViewId="0">
      <selection activeCell="I27" sqref="I27"/>
    </sheetView>
  </sheetViews>
  <sheetFormatPr baseColWidth="10" defaultColWidth="11.42578125" defaultRowHeight="15" x14ac:dyDescent="0.25"/>
  <cols>
    <col min="1" max="1" width="31.7109375" style="2" bestFit="1" customWidth="1"/>
    <col min="2" max="2" width="20.85546875" style="2" customWidth="1"/>
    <col min="3" max="3" width="17" style="2" customWidth="1"/>
    <col min="4" max="4" width="20" style="2" bestFit="1" customWidth="1"/>
    <col min="5" max="5" width="15" style="2" bestFit="1" customWidth="1"/>
    <col min="6" max="6" width="12.28515625" style="2" bestFit="1" customWidth="1"/>
    <col min="7" max="7" width="11.85546875" style="2" customWidth="1"/>
    <col min="8" max="8" width="12" style="2" bestFit="1" customWidth="1"/>
    <col min="9" max="9" width="17.5703125" style="2" bestFit="1" customWidth="1"/>
    <col min="10" max="10" width="13.85546875" style="2" bestFit="1" customWidth="1"/>
    <col min="11" max="11" width="17" style="2" customWidth="1"/>
    <col min="12" max="12" width="13.42578125" style="2" customWidth="1"/>
    <col min="13" max="13" width="13.710937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x14ac:dyDescent="0.25">
      <c r="A3" s="137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1"/>
    </row>
    <row r="4" spans="1:14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 x14ac:dyDescent="0.25">
      <c r="A5" s="133" t="s">
        <v>31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4" x14ac:dyDescent="0.25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5" t="s">
        <v>11</v>
      </c>
      <c r="M6" s="25" t="s">
        <v>12</v>
      </c>
    </row>
    <row r="7" spans="1:14" x14ac:dyDescent="0.25">
      <c r="A7" s="26" t="s">
        <v>13</v>
      </c>
      <c r="B7" s="69">
        <v>2066898136.1900001</v>
      </c>
      <c r="C7" s="27">
        <v>1196752015.1300001</v>
      </c>
      <c r="D7" s="28"/>
      <c r="E7" s="28"/>
      <c r="F7" s="28"/>
      <c r="G7" s="28"/>
      <c r="H7" s="19"/>
      <c r="I7" s="28"/>
      <c r="J7" s="28"/>
      <c r="K7" s="28"/>
      <c r="L7" s="28"/>
      <c r="M7" s="29"/>
    </row>
    <row r="8" spans="1:14" x14ac:dyDescent="0.25">
      <c r="A8" s="26" t="s">
        <v>14</v>
      </c>
      <c r="B8" s="70">
        <v>3059635044.5</v>
      </c>
      <c r="C8" s="27">
        <v>4820120228</v>
      </c>
      <c r="D8" s="28"/>
      <c r="E8" s="53"/>
      <c r="F8" s="28"/>
      <c r="G8" s="28"/>
      <c r="H8" s="19"/>
      <c r="I8" s="30"/>
      <c r="J8" s="28"/>
      <c r="K8" s="28"/>
      <c r="L8" s="31"/>
      <c r="M8" s="29"/>
    </row>
    <row r="9" spans="1:14" ht="15.75" thickBot="1" x14ac:dyDescent="0.3">
      <c r="A9" s="32" t="s">
        <v>15</v>
      </c>
      <c r="B9" s="34">
        <f>B7+B8</f>
        <v>5126533180.6900005</v>
      </c>
      <c r="C9" s="34">
        <f>C7+C8</f>
        <v>6016872243.1300001</v>
      </c>
      <c r="D9" s="33">
        <f t="shared" ref="D9:G9" si="0">D7+D8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>H7+H8</f>
        <v>0</v>
      </c>
      <c r="I9" s="33">
        <f>I7+I8</f>
        <v>0</v>
      </c>
      <c r="J9" s="33">
        <f>SUM(J7:J8)</f>
        <v>0</v>
      </c>
      <c r="K9" s="33">
        <f>K7+K8</f>
        <v>0</v>
      </c>
      <c r="L9" s="33">
        <f>L7+L8</f>
        <v>0</v>
      </c>
      <c r="M9" s="35">
        <f>M7+M8</f>
        <v>0</v>
      </c>
    </row>
    <row r="10" spans="1:14" x14ac:dyDescent="0.25">
      <c r="A10" s="138" t="s">
        <v>17</v>
      </c>
      <c r="B10" s="138"/>
      <c r="C10" s="36"/>
      <c r="D10" s="36"/>
      <c r="E10" s="36"/>
      <c r="F10" s="36"/>
      <c r="G10" s="36"/>
      <c r="H10" s="36"/>
      <c r="I10" s="37"/>
      <c r="J10" s="36"/>
      <c r="K10" s="36"/>
      <c r="L10" s="5"/>
      <c r="M10" s="36"/>
    </row>
    <row r="11" spans="1:14" ht="9.75" customHeight="1" x14ac:dyDescent="0.25">
      <c r="A11" s="38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9"/>
      <c r="M11" s="36"/>
    </row>
    <row r="12" spans="1:14" x14ac:dyDescent="0.25">
      <c r="A12" s="139" t="s">
        <v>32</v>
      </c>
      <c r="B12" s="139"/>
      <c r="C12" s="139"/>
      <c r="D12" s="71">
        <f>'PRESUPUESTO 2024'!G8</f>
        <v>30646392840</v>
      </c>
      <c r="E12" s="40"/>
      <c r="F12" s="36"/>
      <c r="G12" s="36"/>
      <c r="H12" s="36"/>
      <c r="I12" s="41"/>
      <c r="J12" s="36"/>
      <c r="K12" s="36"/>
      <c r="L12" s="5"/>
      <c r="M12" s="36"/>
    </row>
    <row r="13" spans="1:14" x14ac:dyDescent="0.25">
      <c r="A13" s="139" t="s">
        <v>18</v>
      </c>
      <c r="B13" s="139"/>
      <c r="C13" s="139"/>
      <c r="D13" s="72">
        <f>'PRESUPUESTO 2024'!G13</f>
        <v>1279200269</v>
      </c>
      <c r="E13" s="36"/>
      <c r="F13" s="36"/>
      <c r="G13" s="36"/>
      <c r="H13" s="36"/>
      <c r="I13" s="41"/>
      <c r="J13" s="36"/>
      <c r="K13" s="36"/>
      <c r="L13" s="5"/>
    </row>
    <row r="14" spans="1:14" ht="15.75" customHeight="1" x14ac:dyDescent="0.25">
      <c r="A14" s="140" t="s">
        <v>33</v>
      </c>
      <c r="B14" s="140"/>
      <c r="C14" s="140"/>
      <c r="D14" s="55">
        <f>'PRESUPUESTO 2024'!G20</f>
        <v>1110055981</v>
      </c>
      <c r="E14" s="42"/>
      <c r="F14" s="36"/>
      <c r="G14" s="36"/>
      <c r="H14" s="36"/>
      <c r="L14" s="5"/>
    </row>
    <row r="15" spans="1:14" x14ac:dyDescent="0.25">
      <c r="A15" s="140" t="s">
        <v>34</v>
      </c>
      <c r="B15" s="140"/>
      <c r="C15" s="140"/>
      <c r="D15" s="73">
        <f>D12-D13-D14</f>
        <v>28257136590</v>
      </c>
      <c r="E15" s="36"/>
      <c r="F15" s="36"/>
      <c r="G15" s="36"/>
      <c r="H15" s="36"/>
      <c r="I15" s="45"/>
      <c r="L15" s="5"/>
    </row>
    <row r="16" spans="1:14" x14ac:dyDescent="0.25">
      <c r="A16" s="141"/>
      <c r="B16" s="141"/>
      <c r="C16" s="43"/>
      <c r="D16" s="36"/>
      <c r="E16" s="36"/>
      <c r="F16" s="36"/>
      <c r="G16" s="36"/>
      <c r="H16" s="36"/>
      <c r="I16" s="45"/>
      <c r="K16" s="74"/>
      <c r="L16" s="5"/>
    </row>
    <row r="17" spans="1:17" x14ac:dyDescent="0.25">
      <c r="A17" s="142" t="s">
        <v>19</v>
      </c>
      <c r="B17" s="142"/>
      <c r="C17" s="142"/>
      <c r="D17" s="142"/>
      <c r="E17" s="142"/>
      <c r="F17" s="142"/>
      <c r="G17" s="36"/>
      <c r="H17" s="36"/>
      <c r="I17" s="41"/>
      <c r="J17" s="75"/>
      <c r="K17" s="36"/>
      <c r="L17" s="5"/>
      <c r="M17" s="36"/>
    </row>
    <row r="18" spans="1:17" x14ac:dyDescent="0.25">
      <c r="A18" s="143" t="s">
        <v>20</v>
      </c>
      <c r="B18" s="144"/>
      <c r="C18" s="145"/>
      <c r="D18" s="143" t="s">
        <v>21</v>
      </c>
      <c r="E18" s="145"/>
      <c r="F18" s="44" t="s">
        <v>22</v>
      </c>
      <c r="I18" s="45"/>
      <c r="J18" s="76"/>
    </row>
    <row r="19" spans="1:17" x14ac:dyDescent="0.25">
      <c r="A19" s="136" t="s">
        <v>35</v>
      </c>
      <c r="B19" s="116"/>
      <c r="C19" s="117"/>
      <c r="D19" s="130">
        <f>D15</f>
        <v>28257136590</v>
      </c>
      <c r="E19" s="131"/>
      <c r="F19" s="46">
        <v>1</v>
      </c>
      <c r="I19" s="45"/>
      <c r="K19" s="47"/>
      <c r="P19" s="47"/>
    </row>
    <row r="20" spans="1:17" x14ac:dyDescent="0.25">
      <c r="A20" s="136" t="s">
        <v>36</v>
      </c>
      <c r="B20" s="116"/>
      <c r="C20" s="117"/>
      <c r="D20" s="118">
        <f>SUM(B9:M9)-C26</f>
        <v>11143405423.82</v>
      </c>
      <c r="E20" s="119"/>
      <c r="F20" s="48">
        <f>D20*F19/D19</f>
        <v>0.3943572055975258</v>
      </c>
      <c r="I20" s="45"/>
      <c r="P20" s="47"/>
    </row>
    <row r="21" spans="1:17" ht="15.75" hidden="1" customHeight="1" x14ac:dyDescent="0.25">
      <c r="A21" s="146" t="s">
        <v>23</v>
      </c>
      <c r="B21" s="147"/>
      <c r="C21" s="148"/>
      <c r="D21" s="149">
        <f>D19-D20</f>
        <v>17113731166.18</v>
      </c>
      <c r="E21" s="150"/>
      <c r="F21" s="49">
        <f>F19-F20</f>
        <v>0.60564279440247426</v>
      </c>
      <c r="I21" s="45"/>
    </row>
    <row r="22" spans="1:17" ht="15.75" hidden="1" customHeight="1" x14ac:dyDescent="0.25">
      <c r="A22" s="136" t="s">
        <v>24</v>
      </c>
      <c r="B22" s="116"/>
      <c r="C22" s="117"/>
      <c r="D22" s="151"/>
      <c r="E22" s="152"/>
      <c r="F22" s="50">
        <f>D22/D19</f>
        <v>0</v>
      </c>
      <c r="I22" s="45"/>
    </row>
    <row r="23" spans="1:17" x14ac:dyDescent="0.25">
      <c r="A23" s="146" t="s">
        <v>37</v>
      </c>
      <c r="B23" s="147"/>
      <c r="C23" s="148"/>
      <c r="D23" s="153">
        <f>D19-D20-D22</f>
        <v>17113731166.18</v>
      </c>
      <c r="E23" s="154"/>
      <c r="F23" s="49">
        <f>F19-F20-F22</f>
        <v>0.60564279440247426</v>
      </c>
      <c r="I23" s="45"/>
      <c r="K23" s="51"/>
      <c r="P23" s="47"/>
    </row>
    <row r="24" spans="1:17" x14ac:dyDescent="0.25">
      <c r="A24" s="155" t="s">
        <v>17</v>
      </c>
      <c r="B24" s="155"/>
      <c r="E24" s="51"/>
      <c r="H24" s="51"/>
      <c r="I24" s="45"/>
      <c r="K24" s="51"/>
      <c r="P24" s="47"/>
    </row>
    <row r="25" spans="1:17" x14ac:dyDescent="0.25">
      <c r="A25" s="38"/>
      <c r="B25" s="38"/>
      <c r="E25" s="51"/>
      <c r="H25" s="51"/>
      <c r="I25" s="45"/>
      <c r="Q25" s="47"/>
    </row>
    <row r="26" spans="1:17" x14ac:dyDescent="0.25">
      <c r="A26" s="156" t="s">
        <v>38</v>
      </c>
      <c r="B26" s="157"/>
      <c r="C26" s="77"/>
      <c r="E26" s="47"/>
      <c r="Q26" s="47"/>
    </row>
    <row r="27" spans="1:17" x14ac:dyDescent="0.25">
      <c r="D27" s="47"/>
      <c r="I27" s="47"/>
      <c r="K27" s="78"/>
    </row>
    <row r="38" spans="1:10" x14ac:dyDescent="0.25">
      <c r="C38" s="45"/>
      <c r="J38" s="51"/>
    </row>
    <row r="39" spans="1:10" x14ac:dyDescent="0.25">
      <c r="C39" s="47"/>
    </row>
    <row r="41" spans="1:10" x14ac:dyDescent="0.25">
      <c r="A41" s="158" t="s">
        <v>27</v>
      </c>
      <c r="B41" s="158"/>
    </row>
    <row r="42" spans="1:10" x14ac:dyDescent="0.25">
      <c r="A42" s="99" t="s">
        <v>25</v>
      </c>
      <c r="B42" s="99" t="s">
        <v>26</v>
      </c>
      <c r="C42" s="45"/>
    </row>
    <row r="43" spans="1:10" ht="15.75" thickBot="1" x14ac:dyDescent="0.3">
      <c r="A43" s="100" t="s">
        <v>1</v>
      </c>
      <c r="B43" s="101"/>
      <c r="C43" s="47"/>
    </row>
    <row r="44" spans="1:10" x14ac:dyDescent="0.25">
      <c r="A44" s="100" t="s">
        <v>2</v>
      </c>
      <c r="B44" s="101"/>
      <c r="C44" s="54"/>
      <c r="D44" s="126" t="s">
        <v>20</v>
      </c>
      <c r="E44" s="127"/>
      <c r="F44" s="128"/>
      <c r="G44" s="129" t="s">
        <v>21</v>
      </c>
      <c r="H44" s="128"/>
      <c r="I44" s="62" t="s">
        <v>22</v>
      </c>
    </row>
    <row r="45" spans="1:10" x14ac:dyDescent="0.25">
      <c r="A45" s="100" t="s">
        <v>3</v>
      </c>
      <c r="B45" s="101"/>
      <c r="C45" s="54"/>
      <c r="D45" s="115" t="s">
        <v>28</v>
      </c>
      <c r="E45" s="116"/>
      <c r="F45" s="117"/>
      <c r="G45" s="130">
        <f>'PRESUPUESTO 2024'!G20</f>
        <v>1110055981</v>
      </c>
      <c r="H45" s="131"/>
      <c r="I45" s="59">
        <v>1</v>
      </c>
    </row>
    <row r="46" spans="1:10" x14ac:dyDescent="0.25">
      <c r="A46" s="100" t="s">
        <v>4</v>
      </c>
      <c r="B46" s="101"/>
      <c r="D46" s="115" t="s">
        <v>29</v>
      </c>
      <c r="E46" s="116"/>
      <c r="F46" s="117"/>
      <c r="G46" s="118">
        <f>B55</f>
        <v>0</v>
      </c>
      <c r="H46" s="119"/>
      <c r="I46" s="60">
        <f>G46*I45/G45</f>
        <v>0</v>
      </c>
    </row>
    <row r="47" spans="1:10" ht="15.75" thickBot="1" x14ac:dyDescent="0.3">
      <c r="A47" s="100" t="s">
        <v>5</v>
      </c>
      <c r="B47" s="101"/>
      <c r="D47" s="120" t="s">
        <v>23</v>
      </c>
      <c r="E47" s="121"/>
      <c r="F47" s="122"/>
      <c r="G47" s="123">
        <f>G45-G46</f>
        <v>1110055981</v>
      </c>
      <c r="H47" s="124"/>
      <c r="I47" s="61">
        <f>I45-I46</f>
        <v>1</v>
      </c>
    </row>
    <row r="48" spans="1:10" x14ac:dyDescent="0.25">
      <c r="A48" s="100" t="s">
        <v>6</v>
      </c>
      <c r="B48" s="101"/>
    </row>
    <row r="49" spans="1:5" x14ac:dyDescent="0.25">
      <c r="A49" s="100" t="s">
        <v>7</v>
      </c>
      <c r="B49" s="101"/>
    </row>
    <row r="50" spans="1:5" x14ac:dyDescent="0.25">
      <c r="A50" s="100" t="s">
        <v>8</v>
      </c>
      <c r="B50" s="101"/>
    </row>
    <row r="51" spans="1:5" x14ac:dyDescent="0.25">
      <c r="A51" s="100" t="s">
        <v>9</v>
      </c>
      <c r="B51" s="101"/>
    </row>
    <row r="52" spans="1:5" x14ac:dyDescent="0.25">
      <c r="A52" s="100" t="s">
        <v>10</v>
      </c>
      <c r="B52" s="101"/>
      <c r="E52" s="51"/>
    </row>
    <row r="53" spans="1:5" x14ac:dyDescent="0.25">
      <c r="A53" s="100" t="s">
        <v>11</v>
      </c>
      <c r="B53" s="101"/>
    </row>
    <row r="54" spans="1:5" x14ac:dyDescent="0.25">
      <c r="A54" s="100" t="s">
        <v>12</v>
      </c>
      <c r="B54" s="101"/>
    </row>
    <row r="55" spans="1:5" ht="15.75" x14ac:dyDescent="0.25">
      <c r="A55" s="57"/>
      <c r="B55" s="63"/>
    </row>
  </sheetData>
  <mergeCells count="3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0:C20"/>
    <mergeCell ref="D20:E20"/>
    <mergeCell ref="A21:C21"/>
    <mergeCell ref="D21:E21"/>
    <mergeCell ref="A22:C22"/>
    <mergeCell ref="D22:E22"/>
    <mergeCell ref="D47:F47"/>
    <mergeCell ref="G47:H47"/>
    <mergeCell ref="A23:C23"/>
    <mergeCell ref="D23:E23"/>
    <mergeCell ref="A24:B24"/>
    <mergeCell ref="A26:B26"/>
    <mergeCell ref="A41:B41"/>
    <mergeCell ref="D44:F44"/>
    <mergeCell ref="G44:H44"/>
    <mergeCell ref="D45:F45"/>
    <mergeCell ref="G45:H45"/>
    <mergeCell ref="D46:F46"/>
    <mergeCell ref="G46:H4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 2024</vt:lpstr>
      <vt:lpstr>PROYECCIÓN RECAUDO 2024</vt:lpstr>
      <vt:lpstr>PAGINA WEB 2024 ACUMULADO - CON</vt:lpstr>
      <vt:lpstr>INGRESOS X RENDIMIENTOS - CUN</vt:lpstr>
      <vt:lpstr>ENERO 2024</vt:lpstr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2024-04-02T14:45:21Z</dcterms:modified>
</cp:coreProperties>
</file>